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خلاصه-ابلاغی" sheetId="6" r:id="rId1"/>
    <sheet name="تعرفه پیوند کبد سال 1403-ابلاغی" sheetId="7" r:id="rId2"/>
  </sheets>
  <definedNames>
    <definedName name="asdf" localSheetId="1">#REF!</definedName>
    <definedName name="asdf" localSheetId="0">#REF!</definedName>
    <definedName name="asdf">#REF!</definedName>
    <definedName name="BBBB" localSheetId="1">#REF!</definedName>
    <definedName name="BBBB" localSheetId="0">#REF!</definedName>
    <definedName name="BBBB">#REF!</definedName>
    <definedName name="Bihoshi" localSheetId="1">#REF!</definedName>
    <definedName name="Bihoshi" localSheetId="0">#REF!</definedName>
    <definedName name="Bihoshi">#REF!</definedName>
    <definedName name="Bihoshi2" localSheetId="1">#REF!</definedName>
    <definedName name="Bihoshi2" localSheetId="0">#REF!</definedName>
    <definedName name="Bihoshi2">#REF!</definedName>
    <definedName name="Bihoshi3" localSheetId="1">#REF!</definedName>
    <definedName name="Bihoshi3" localSheetId="0">#REF!</definedName>
    <definedName name="Bihoshi3">#REF!</definedName>
    <definedName name="Ezafe" localSheetId="1">#REF!</definedName>
    <definedName name="Ezafe" localSheetId="0">#REF!</definedName>
    <definedName name="Ezafe">#REF!</definedName>
    <definedName name="qwer" localSheetId="1">#REF!</definedName>
    <definedName name="qwer" localSheetId="0">#REF!</definedName>
    <definedName name="qwer">#REF!</definedName>
    <definedName name="qwer1" localSheetId="1">#REF!</definedName>
    <definedName name="qwer1" localSheetId="0">#REF!</definedName>
    <definedName name="qwer1">#REF!</definedName>
    <definedName name="qwer2" localSheetId="1">#REF!</definedName>
    <definedName name="qwer2" localSheetId="0">#REF!</definedName>
    <definedName name="qwer2">#REF!</definedName>
    <definedName name="جامع" localSheetId="1">#REF!</definedName>
    <definedName name="جامع" localSheetId="0">#REF!</definedName>
    <definedName name="جامع">#REF!</definedName>
    <definedName name="ر" localSheetId="1">#REF!</definedName>
    <definedName name="ر" localSheetId="0">#REF!</definedName>
    <definedName name="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7" l="1"/>
  <c r="F27" i="7"/>
  <c r="D27" i="7"/>
  <c r="C27" i="7"/>
  <c r="H19" i="7"/>
  <c r="H29" i="7" s="1"/>
  <c r="G19" i="7"/>
  <c r="G29" i="7" s="1"/>
  <c r="F19" i="7"/>
  <c r="E19" i="7"/>
  <c r="E29" i="7" s="1"/>
  <c r="D19" i="7"/>
  <c r="D29" i="7" s="1"/>
  <c r="C19" i="7"/>
  <c r="D26" i="6"/>
  <c r="C26" i="6"/>
  <c r="D18" i="6"/>
  <c r="C18" i="6"/>
  <c r="T39" i="7" l="1"/>
  <c r="T38" i="7"/>
  <c r="T37" i="7"/>
  <c r="T36" i="7"/>
  <c r="T35" i="7"/>
  <c r="T40" i="7" s="1"/>
</calcChain>
</file>

<file path=xl/sharedStrings.xml><?xml version="1.0" encoding="utf-8"?>
<sst xmlns="http://schemas.openxmlformats.org/spreadsheetml/2006/main" count="79" uniqueCount="46">
  <si>
    <t>سرفصل</t>
  </si>
  <si>
    <t>پیوند کبد از دهنده مرگ مغزی (کد 990635)</t>
  </si>
  <si>
    <t>جزء حرفه‌ای پیوند کبد</t>
  </si>
  <si>
    <t>تام جراح</t>
  </si>
  <si>
    <t>کمک جراح</t>
  </si>
  <si>
    <t>تام بیهوشی</t>
  </si>
  <si>
    <t>بیهوشی سایر خدمات</t>
  </si>
  <si>
    <t>ویزیت فوق گوارش</t>
  </si>
  <si>
    <t>خدمات فوق گوارش</t>
  </si>
  <si>
    <t xml:space="preserve">مشاوره </t>
  </si>
  <si>
    <t>مشاوره دارویی</t>
  </si>
  <si>
    <t>مشاوره تغذیه</t>
  </si>
  <si>
    <t>تعرفه پرستاری</t>
  </si>
  <si>
    <t>جزء حرفه‌ای خدمات آزمایشگاه</t>
  </si>
  <si>
    <t>جزء حرفه‌ای خدمات تصویربرداری</t>
  </si>
  <si>
    <t>جزء حرفه‌ای خدمات فیزیوتراپی</t>
  </si>
  <si>
    <t>جزء حرفه ای خدمات جراحی</t>
  </si>
  <si>
    <t>جزء حرفه ای تزریق دارو</t>
  </si>
  <si>
    <t>جزء حرفه‌ای سایر خدمات</t>
  </si>
  <si>
    <t>مجموع حرفه‌ای</t>
  </si>
  <si>
    <t>جزء فنی پیوند کبد</t>
  </si>
  <si>
    <t>جزء فنی خدمات خدمات فوق گوارش</t>
  </si>
  <si>
    <t>جزء فنی خدمات آزمایشگاه</t>
  </si>
  <si>
    <t>جزء فنی خدمات تصویربرداری</t>
  </si>
  <si>
    <t>جزء فنی خدمات فیزیوتراپی</t>
  </si>
  <si>
    <t>جزء فنی خدمات جراحی</t>
  </si>
  <si>
    <t>جزء فنی سایر خدمات</t>
  </si>
  <si>
    <t>جزء فنی اتاق عمل</t>
  </si>
  <si>
    <t>مجموع فنی</t>
  </si>
  <si>
    <t xml:space="preserve">مجموع تعرفه هتلینگ، لوازم مصرفی بخش </t>
  </si>
  <si>
    <t>پیوند کبد از دهنده زنده (کد 990636)</t>
  </si>
  <si>
    <t>ارزش نسبی</t>
  </si>
  <si>
    <t xml:space="preserve">مجموع تعرفه هتلینگ، لوازم مصرفی مشترک بخش </t>
  </si>
  <si>
    <t>مجموع</t>
  </si>
  <si>
    <t xml:space="preserve"> هزینه ست پلاسمافرزیس درمانی (کد 802666) و ملزومات مصرفی CRRT و دیالیز در بسته گلوبال لحاظ نشده و به صورت جداگانه قابل محاسبه و اخذ می‌باشد.</t>
  </si>
  <si>
    <t>هزینه تمامی داروها و لوازم مصرفی پزشکی اتاق عمل و بخش (اعم از تحت پوشش بیمه و یا خارج از تعهد) خارج از گلوبال موجود در پرونده بیمار بر اساس ضوابط و آخرین قیمت های اعلامی سازمان غذا و دارو
قابل محاسبه و پرداخت خواهد بود.</t>
  </si>
  <si>
    <t>داروهای ایمونوساپرسیو کمافی السابق به طور جداگانه و بر اساس فاکتور قابل محاسبه و پرداخت است.</t>
  </si>
  <si>
    <t>مابه التفاوت ارز ترجیحی در پیوند کبد، مشابه سایر خدمات لحاظ خواهد گردید.</t>
  </si>
  <si>
    <t>دهنده و گیرنده</t>
  </si>
  <si>
    <t>عادی</t>
  </si>
  <si>
    <t>ویژه</t>
  </si>
  <si>
    <t>دهنده</t>
  </si>
  <si>
    <t>دیالیز</t>
  </si>
  <si>
    <t>عمل</t>
  </si>
  <si>
    <t>تعرفه غیر تمام‌وقتی 1403</t>
  </si>
  <si>
    <t>تعرفه تمام‌وقتی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</si>
</sst>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12"/>
      <name val="B Nazanin"/>
      <charset val="178"/>
    </font>
    <font>
      <sz val="12"/>
      <color rgb="FF000000"/>
      <name val="B Traffic"/>
      <charset val="178"/>
    </font>
    <font>
      <b/>
      <sz val="11"/>
      <color theme="1"/>
      <name val="B Nazanin"/>
      <charset val="178"/>
    </font>
    <font>
      <sz val="11"/>
      <color theme="1"/>
      <name val="2  Titr"/>
      <charset val="178"/>
    </font>
    <font>
      <sz val="11"/>
      <name val="B Nazanin"/>
      <charset val="178"/>
    </font>
    <font>
      <b/>
      <sz val="11"/>
      <name val="B Titr"/>
      <charset val="178"/>
    </font>
    <font>
      <b/>
      <sz val="12"/>
      <color rgb="FF000000"/>
      <name val="B Traffic"/>
      <charset val="178"/>
    </font>
    <font>
      <b/>
      <sz val="11"/>
      <color theme="1"/>
      <name val="B Titr"/>
      <charset val="178"/>
    </font>
    <font>
      <b/>
      <sz val="16"/>
      <color theme="1"/>
      <name val="Calibri"/>
      <family val="2"/>
      <scheme val="minor"/>
    </font>
    <font>
      <b/>
      <sz val="11"/>
      <name val="B Nazanin"/>
      <charset val="178"/>
    </font>
    <font>
      <sz val="12"/>
      <color theme="1"/>
      <name val="B Nazanin"/>
      <charset val="178"/>
    </font>
    <font>
      <sz val="14"/>
      <color rgb="FF000000"/>
      <name val="B Traffic"/>
      <charset val="178"/>
    </font>
    <font>
      <sz val="11"/>
      <color theme="1"/>
      <name val="B Nazanin"/>
      <charset val="178"/>
    </font>
    <font>
      <b/>
      <sz val="14"/>
      <color theme="1"/>
      <name val="B Titr"/>
      <charset val="178"/>
    </font>
    <font>
      <sz val="14"/>
      <color theme="1"/>
      <name val="Calibri"/>
      <family val="2"/>
      <scheme val="minor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sz val="11"/>
      <color theme="1"/>
      <name val="Calibri"/>
      <family val="2"/>
      <charset val="178"/>
      <scheme val="minor"/>
    </font>
    <font>
      <b/>
      <sz val="16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137">
    <xf numFmtId="0" fontId="0" fillId="0" borderId="0" xfId="0"/>
    <xf numFmtId="0" fontId="0" fillId="0" borderId="1" xfId="0" applyBorder="1" applyAlignment="1">
      <alignment horizontal="center" readingOrder="2"/>
    </xf>
    <xf numFmtId="0" fontId="2" fillId="0" borderId="2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0" fontId="0" fillId="0" borderId="0" xfId="0" applyAlignment="1">
      <alignment readingOrder="2"/>
    </xf>
    <xf numFmtId="0" fontId="0" fillId="0" borderId="0" xfId="0" applyFill="1" applyBorder="1" applyAlignment="1">
      <alignment readingOrder="2"/>
    </xf>
    <xf numFmtId="1" fontId="0" fillId="0" borderId="0" xfId="0" applyNumberFormat="1" applyFill="1" applyBorder="1" applyAlignment="1">
      <alignment readingOrder="2"/>
    </xf>
    <xf numFmtId="0" fontId="5" fillId="0" borderId="4" xfId="0" applyFont="1" applyFill="1" applyBorder="1" applyAlignment="1">
      <alignment horizontal="right" vertical="center" wrapText="1" readingOrder="2"/>
    </xf>
    <xf numFmtId="3" fontId="7" fillId="0" borderId="0" xfId="0" applyNumberFormat="1" applyFont="1" applyFill="1" applyBorder="1" applyAlignment="1">
      <alignment horizontal="center" readingOrder="2"/>
    </xf>
    <xf numFmtId="0" fontId="0" fillId="0" borderId="0" xfId="0" applyFill="1" applyBorder="1" applyAlignment="1">
      <alignment horizontal="center" vertical="center" readingOrder="2"/>
    </xf>
    <xf numFmtId="0" fontId="0" fillId="0" borderId="0" xfId="0" applyFill="1" applyAlignment="1">
      <alignment readingOrder="2"/>
    </xf>
    <xf numFmtId="0" fontId="5" fillId="0" borderId="2" xfId="0" applyFont="1" applyFill="1" applyBorder="1" applyAlignment="1">
      <alignment horizontal="right" vertical="center" wrapText="1" readingOrder="2"/>
    </xf>
    <xf numFmtId="0" fontId="8" fillId="0" borderId="0" xfId="0" applyFont="1" applyFill="1" applyBorder="1" applyAlignment="1">
      <alignment vertical="center" readingOrder="2"/>
    </xf>
    <xf numFmtId="2" fontId="6" fillId="0" borderId="2" xfId="0" applyNumberFormat="1" applyFont="1" applyFill="1" applyBorder="1" applyAlignment="1">
      <alignment horizontal="center" vertical="center" readingOrder="2"/>
    </xf>
    <xf numFmtId="0" fontId="9" fillId="0" borderId="2" xfId="0" applyFont="1" applyFill="1" applyBorder="1" applyAlignment="1">
      <alignment horizontal="right" vertical="top" wrapText="1" readingOrder="2"/>
    </xf>
    <xf numFmtId="164" fontId="7" fillId="0" borderId="0" xfId="2" applyNumberFormat="1" applyFont="1" applyFill="1" applyBorder="1" applyAlignment="1">
      <alignment horizontal="center" readingOrder="2"/>
    </xf>
    <xf numFmtId="0" fontId="7" fillId="0" borderId="0" xfId="0" applyFont="1" applyFill="1" applyBorder="1" applyAlignment="1">
      <alignment horizontal="center" readingOrder="2"/>
    </xf>
    <xf numFmtId="0" fontId="5" fillId="0" borderId="2" xfId="0" applyFont="1" applyBorder="1" applyAlignment="1">
      <alignment horizontal="right" vertical="center" wrapText="1" readingOrder="2"/>
    </xf>
    <xf numFmtId="0" fontId="8" fillId="0" borderId="0" xfId="0" applyFont="1" applyFill="1" applyBorder="1" applyAlignment="1">
      <alignment horizontal="center" readingOrder="2"/>
    </xf>
    <xf numFmtId="0" fontId="8" fillId="0" borderId="0" xfId="0" applyFont="1" applyFill="1" applyBorder="1" applyAlignment="1">
      <alignment readingOrder="2"/>
    </xf>
    <xf numFmtId="0" fontId="0" fillId="0" borderId="0" xfId="0" applyFill="1" applyBorder="1" applyAlignment="1">
      <alignment horizontal="center" readingOrder="2"/>
    </xf>
    <xf numFmtId="0" fontId="5" fillId="0" borderId="6" xfId="0" applyFont="1" applyFill="1" applyBorder="1" applyAlignment="1">
      <alignment horizontal="right" vertical="center" wrapText="1" readingOrder="2"/>
    </xf>
    <xf numFmtId="2" fontId="6" fillId="0" borderId="6" xfId="0" applyNumberFormat="1" applyFont="1" applyFill="1" applyBorder="1" applyAlignment="1">
      <alignment horizontal="center" vertical="center" readingOrder="2"/>
    </xf>
    <xf numFmtId="0" fontId="10" fillId="4" borderId="2" xfId="0" applyFont="1" applyFill="1" applyBorder="1" applyAlignment="1">
      <alignment horizontal="center" vertical="center" readingOrder="2"/>
    </xf>
    <xf numFmtId="2" fontId="11" fillId="5" borderId="8" xfId="0" applyNumberFormat="1" applyFont="1" applyFill="1" applyBorder="1" applyAlignment="1">
      <alignment horizontal="center" vertical="center" readingOrder="2"/>
    </xf>
    <xf numFmtId="3" fontId="12" fillId="0" borderId="0" xfId="0" applyNumberFormat="1" applyFont="1" applyFill="1" applyBorder="1" applyAlignment="1">
      <alignment horizontal="center" vertical="center" readingOrder="2"/>
    </xf>
    <xf numFmtId="0" fontId="12" fillId="0" borderId="0" xfId="0" applyFont="1" applyAlignment="1">
      <alignment readingOrder="2"/>
    </xf>
    <xf numFmtId="0" fontId="5" fillId="0" borderId="4" xfId="0" applyFont="1" applyBorder="1" applyAlignment="1">
      <alignment horizontal="right" vertical="center" wrapText="1" readingOrder="2"/>
    </xf>
    <xf numFmtId="0" fontId="4" fillId="0" borderId="0" xfId="0" applyFont="1" applyFill="1" applyBorder="1" applyAlignment="1">
      <alignment horizontal="center" vertical="center" readingOrder="2"/>
    </xf>
    <xf numFmtId="0" fontId="8" fillId="0" borderId="0" xfId="0" applyFont="1" applyFill="1" applyBorder="1" applyAlignment="1">
      <alignment horizontal="center" vertical="center" readingOrder="2"/>
    </xf>
    <xf numFmtId="2" fontId="6" fillId="0" borderId="4" xfId="0" applyNumberFormat="1" applyFont="1" applyFill="1" applyBorder="1" applyAlignment="1">
      <alignment horizontal="center" vertical="center" readingOrder="2"/>
    </xf>
    <xf numFmtId="0" fontId="5" fillId="0" borderId="6" xfId="0" applyFont="1" applyBorder="1" applyAlignment="1">
      <alignment horizontal="right" vertical="center" wrapText="1" readingOrder="2"/>
    </xf>
    <xf numFmtId="0" fontId="10" fillId="4" borderId="12" xfId="0" applyFont="1" applyFill="1" applyBorder="1" applyAlignment="1">
      <alignment horizontal="center" vertical="center" readingOrder="2"/>
    </xf>
    <xf numFmtId="9" fontId="0" fillId="0" borderId="0" xfId="0" applyNumberFormat="1" applyFill="1" applyBorder="1" applyAlignment="1">
      <alignment horizontal="center" readingOrder="2"/>
    </xf>
    <xf numFmtId="0" fontId="12" fillId="4" borderId="12" xfId="0" applyFont="1" applyFill="1" applyBorder="1" applyAlignment="1">
      <alignment horizontal="center" vertical="center" readingOrder="2"/>
    </xf>
    <xf numFmtId="3" fontId="2" fillId="5" borderId="13" xfId="0" applyNumberFormat="1" applyFont="1" applyFill="1" applyBorder="1" applyAlignment="1">
      <alignment horizontal="center" vertical="center" readingOrder="2"/>
    </xf>
    <xf numFmtId="3" fontId="2" fillId="5" borderId="14" xfId="0" applyNumberFormat="1" applyFont="1" applyFill="1" applyBorder="1" applyAlignment="1">
      <alignment horizontal="center" vertical="center" readingOrder="2"/>
    </xf>
    <xf numFmtId="0" fontId="0" fillId="0" borderId="0" xfId="0" applyAlignment="1">
      <alignment wrapText="1" readingOrder="2"/>
    </xf>
    <xf numFmtId="0" fontId="0" fillId="0" borderId="0" xfId="0" applyAlignment="1">
      <alignment horizontal="center" vertical="center" readingOrder="2"/>
    </xf>
    <xf numFmtId="0" fontId="0" fillId="0" borderId="0" xfId="0" applyFill="1" applyBorder="1"/>
    <xf numFmtId="1" fontId="0" fillId="0" borderId="0" xfId="0" applyNumberFormat="1" applyFill="1" applyBorder="1"/>
    <xf numFmtId="0" fontId="14" fillId="2" borderId="2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165" fontId="16" fillId="0" borderId="4" xfId="1" applyNumberFormat="1" applyFont="1" applyFill="1" applyBorder="1" applyAlignment="1">
      <alignment horizontal="center" vertical="center" readingOrder="2"/>
    </xf>
    <xf numFmtId="165" fontId="3" fillId="0" borderId="4" xfId="1" applyNumberFormat="1" applyFont="1" applyFill="1" applyBorder="1" applyAlignment="1">
      <alignment horizontal="center" vertical="center"/>
    </xf>
    <xf numFmtId="165" fontId="3" fillId="0" borderId="25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15" fillId="0" borderId="2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165" fontId="16" fillId="0" borderId="2" xfId="1" applyNumberFormat="1" applyFont="1" applyFill="1" applyBorder="1" applyAlignment="1">
      <alignment horizontal="center" vertical="center"/>
    </xf>
    <xf numFmtId="165" fontId="16" fillId="0" borderId="2" xfId="1" applyNumberFormat="1" applyFont="1" applyFill="1" applyBorder="1" applyAlignment="1">
      <alignment horizontal="center" vertical="center" readingOrder="2"/>
    </xf>
    <xf numFmtId="0" fontId="15" fillId="0" borderId="2" xfId="0" applyFont="1" applyFill="1" applyBorder="1" applyAlignment="1">
      <alignment horizontal="right" vertical="center" wrapText="1" readingOrder="2"/>
    </xf>
    <xf numFmtId="0" fontId="17" fillId="0" borderId="2" xfId="0" applyFont="1" applyFill="1" applyBorder="1" applyAlignment="1">
      <alignment horizontal="right" vertical="top" wrapText="1"/>
    </xf>
    <xf numFmtId="0" fontId="15" fillId="0" borderId="2" xfId="0" applyFont="1" applyBorder="1" applyAlignment="1">
      <alignment horizontal="right" vertical="center" wrapText="1" readingOrder="2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Fill="1" applyBorder="1" applyAlignment="1">
      <alignment horizontal="center"/>
    </xf>
    <xf numFmtId="0" fontId="15" fillId="0" borderId="6" xfId="0" applyFont="1" applyFill="1" applyBorder="1" applyAlignment="1">
      <alignment horizontal="right" vertical="center" wrapText="1" readingOrder="2"/>
    </xf>
    <xf numFmtId="0" fontId="15" fillId="0" borderId="6" xfId="0" applyFont="1" applyFill="1" applyBorder="1" applyAlignment="1">
      <alignment horizontal="right" vertical="center" wrapText="1"/>
    </xf>
    <xf numFmtId="43" fontId="16" fillId="0" borderId="6" xfId="1" applyNumberFormat="1" applyFont="1" applyFill="1" applyBorder="1" applyAlignment="1">
      <alignment horizontal="center" vertical="center"/>
    </xf>
    <xf numFmtId="43" fontId="16" fillId="0" borderId="6" xfId="1" applyNumberFormat="1" applyFont="1" applyFill="1" applyBorder="1" applyAlignment="1">
      <alignment horizontal="center" vertical="center" readingOrder="2"/>
    </xf>
    <xf numFmtId="0" fontId="12" fillId="4" borderId="26" xfId="0" applyFont="1" applyFill="1" applyBorder="1" applyAlignment="1">
      <alignment horizontal="center" vertical="center"/>
    </xf>
    <xf numFmtId="2" fontId="18" fillId="4" borderId="27" xfId="1" applyNumberFormat="1" applyFont="1" applyFill="1" applyBorder="1" applyAlignment="1">
      <alignment horizontal="center" vertical="center"/>
    </xf>
    <xf numFmtId="165" fontId="18" fillId="4" borderId="13" xfId="1" applyNumberFormat="1" applyFont="1" applyFill="1" applyBorder="1" applyAlignment="1">
      <alignment horizontal="center" vertical="center"/>
    </xf>
    <xf numFmtId="2" fontId="18" fillId="4" borderId="13" xfId="1" applyNumberFormat="1" applyFont="1" applyFill="1" applyBorder="1" applyAlignment="1">
      <alignment horizontal="center" vertical="center"/>
    </xf>
    <xf numFmtId="165" fontId="18" fillId="4" borderId="14" xfId="1" applyNumberFormat="1" applyFont="1" applyFill="1" applyBorder="1" applyAlignment="1">
      <alignment horizontal="center" vertical="center"/>
    </xf>
    <xf numFmtId="0" fontId="12" fillId="0" borderId="0" xfId="0" applyFont="1"/>
    <xf numFmtId="0" fontId="15" fillId="0" borderId="4" xfId="0" applyFont="1" applyBorder="1" applyAlignment="1">
      <alignment horizontal="right" vertical="center" wrapText="1" readingOrder="2"/>
    </xf>
    <xf numFmtId="165" fontId="3" fillId="0" borderId="18" xfId="1" applyNumberFormat="1" applyFont="1" applyFill="1" applyBorder="1" applyAlignment="1">
      <alignment horizontal="center" vertical="center"/>
    </xf>
    <xf numFmtId="165" fontId="3" fillId="0" borderId="18" xfId="1" applyNumberFormat="1" applyFont="1" applyBorder="1" applyAlignment="1">
      <alignment horizontal="center" vertical="center"/>
    </xf>
    <xf numFmtId="165" fontId="3" fillId="0" borderId="20" xfId="1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right" vertical="center" wrapText="1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25" xfId="1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right" vertical="center" wrapText="1"/>
    </xf>
    <xf numFmtId="165" fontId="3" fillId="0" borderId="4" xfId="1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43" fontId="16" fillId="0" borderId="2" xfId="1" applyNumberFormat="1" applyFont="1" applyFill="1" applyBorder="1" applyAlignment="1">
      <alignment horizontal="center" vertical="center" readingOrder="2"/>
    </xf>
    <xf numFmtId="165" fontId="3" fillId="0" borderId="29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 wrapText="1"/>
    </xf>
    <xf numFmtId="0" fontId="12" fillId="4" borderId="30" xfId="0" applyFont="1" applyFill="1" applyBorder="1" applyAlignment="1">
      <alignment horizontal="center" vertical="center"/>
    </xf>
    <xf numFmtId="43" fontId="18" fillId="4" borderId="12" xfId="1" applyNumberFormat="1" applyFont="1" applyFill="1" applyBorder="1" applyAlignment="1">
      <alignment horizontal="center" vertical="center"/>
    </xf>
    <xf numFmtId="165" fontId="19" fillId="4" borderId="13" xfId="1" applyNumberFormat="1" applyFont="1" applyFill="1" applyBorder="1" applyAlignment="1">
      <alignment horizontal="center" vertical="center"/>
    </xf>
    <xf numFmtId="43" fontId="18" fillId="4" borderId="13" xfId="1" applyNumberFormat="1" applyFont="1" applyFill="1" applyBorder="1" applyAlignment="1">
      <alignment horizontal="center" vertical="center"/>
    </xf>
    <xf numFmtId="165" fontId="19" fillId="4" borderId="14" xfId="1" applyNumberFormat="1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166" fontId="12" fillId="0" borderId="19" xfId="1" applyNumberFormat="1" applyFont="1" applyFill="1" applyBorder="1" applyAlignment="1">
      <alignment horizontal="center" vertical="center"/>
    </xf>
    <xf numFmtId="165" fontId="18" fillId="4" borderId="19" xfId="1" applyNumberFormat="1" applyFont="1" applyFill="1" applyBorder="1" applyAlignment="1">
      <alignment horizontal="center" vertical="center"/>
    </xf>
    <xf numFmtId="165" fontId="19" fillId="4" borderId="19" xfId="1" applyNumberFormat="1" applyFont="1" applyFill="1" applyBorder="1" applyAlignment="1">
      <alignment horizontal="center" vertical="center"/>
    </xf>
    <xf numFmtId="166" fontId="18" fillId="0" borderId="19" xfId="1" applyNumberFormat="1" applyFont="1" applyFill="1" applyBorder="1" applyAlignment="1">
      <alignment horizontal="center" vertical="center"/>
    </xf>
    <xf numFmtId="165" fontId="19" fillId="4" borderId="20" xfId="1" applyNumberFormat="1" applyFont="1" applyFill="1" applyBorder="1" applyAlignment="1">
      <alignment horizontal="center" vertical="center"/>
    </xf>
    <xf numFmtId="0" fontId="20" fillId="7" borderId="33" xfId="0" applyFont="1" applyFill="1" applyBorder="1" applyAlignment="1">
      <alignment horizontal="center" vertical="center"/>
    </xf>
    <xf numFmtId="166" fontId="20" fillId="0" borderId="23" xfId="1" applyNumberFormat="1" applyFont="1" applyFill="1" applyBorder="1" applyAlignment="1">
      <alignment horizontal="center" vertical="center"/>
    </xf>
    <xf numFmtId="165" fontId="18" fillId="8" borderId="23" xfId="1" applyNumberFormat="1" applyFont="1" applyFill="1" applyBorder="1" applyAlignment="1">
      <alignment horizontal="center" vertical="center"/>
    </xf>
    <xf numFmtId="166" fontId="18" fillId="0" borderId="23" xfId="1" applyNumberFormat="1" applyFont="1" applyFill="1" applyBorder="1" applyAlignment="1">
      <alignment horizontal="center" vertical="center"/>
    </xf>
    <xf numFmtId="165" fontId="18" fillId="8" borderId="24" xfId="1" applyNumberFormat="1" applyFont="1" applyFill="1" applyBorder="1" applyAlignment="1">
      <alignment horizontal="center" vertical="center"/>
    </xf>
    <xf numFmtId="0" fontId="2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Border="1"/>
    <xf numFmtId="43" fontId="16" fillId="0" borderId="2" xfId="1" applyNumberFormat="1" applyFont="1" applyFill="1" applyBorder="1" applyAlignment="1">
      <alignment horizontal="center" vertical="center"/>
    </xf>
    <xf numFmtId="43" fontId="16" fillId="0" borderId="18" xfId="1" applyNumberFormat="1" applyFont="1" applyFill="1" applyBorder="1" applyAlignment="1">
      <alignment horizontal="center" vertical="center" readingOrder="2"/>
    </xf>
    <xf numFmtId="43" fontId="16" fillId="0" borderId="4" xfId="1" applyNumberFormat="1" applyFont="1" applyFill="1" applyBorder="1" applyAlignment="1">
      <alignment horizontal="center" vertical="center" readingOrder="2"/>
    </xf>
    <xf numFmtId="2" fontId="11" fillId="5" borderId="13" xfId="0" applyNumberFormat="1" applyFont="1" applyFill="1" applyBorder="1" applyAlignment="1">
      <alignment horizontal="center" vertical="center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right" vertical="center" wrapText="1" readingOrder="2"/>
    </xf>
    <xf numFmtId="0" fontId="4" fillId="0" borderId="5" xfId="0" applyFont="1" applyBorder="1" applyAlignment="1">
      <alignment horizontal="right" vertical="center" wrapText="1" readingOrder="2"/>
    </xf>
    <xf numFmtId="0" fontId="4" fillId="0" borderId="7" xfId="0" applyFont="1" applyBorder="1" applyAlignment="1">
      <alignment horizontal="right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39"/>
  <sheetViews>
    <sheetView rightToLeft="1" tabSelected="1" topLeftCell="A10" zoomScale="80" zoomScaleNormal="80" workbookViewId="0">
      <selection activeCell="C18" sqref="C18"/>
    </sheetView>
  </sheetViews>
  <sheetFormatPr defaultColWidth="9.140625" defaultRowHeight="15"/>
  <cols>
    <col min="1" max="1" width="10.85546875" style="5" customWidth="1"/>
    <col min="2" max="2" width="62.5703125" style="38" customWidth="1"/>
    <col min="3" max="3" width="39.7109375" style="5" customWidth="1"/>
    <col min="4" max="4" width="46.140625" style="5" customWidth="1"/>
    <col min="5" max="6" width="15.85546875" style="6" customWidth="1"/>
    <col min="7" max="7" width="23.7109375" style="5" customWidth="1"/>
    <col min="8" max="8" width="17.5703125" style="5" customWidth="1"/>
    <col min="9" max="9" width="13.42578125" style="39" customWidth="1"/>
    <col min="10" max="10" width="17.5703125" style="5" customWidth="1"/>
    <col min="11" max="11" width="10.85546875" style="5" customWidth="1"/>
    <col min="12" max="12" width="11.7109375" style="5" customWidth="1"/>
    <col min="13" max="14" width="10.42578125" style="5" customWidth="1"/>
    <col min="15" max="15" width="10" style="5" customWidth="1"/>
    <col min="16" max="16" width="9.28515625" style="5" customWidth="1"/>
    <col min="17" max="16384" width="9.140625" style="5"/>
  </cols>
  <sheetData>
    <row r="1" spans="1:12" ht="34.5" customHeight="1">
      <c r="A1" s="1"/>
      <c r="B1" s="2" t="s">
        <v>0</v>
      </c>
      <c r="C1" s="3" t="s">
        <v>30</v>
      </c>
      <c r="D1" s="4" t="s">
        <v>1</v>
      </c>
      <c r="E1" s="5"/>
      <c r="F1" s="5"/>
      <c r="G1" s="6"/>
      <c r="H1" s="6"/>
      <c r="I1" s="6"/>
      <c r="J1" s="7"/>
      <c r="K1" s="7"/>
    </row>
    <row r="2" spans="1:12" s="11" customFormat="1" ht="21.75" customHeight="1">
      <c r="A2" s="111" t="s">
        <v>2</v>
      </c>
      <c r="B2" s="8" t="s">
        <v>3</v>
      </c>
      <c r="C2" s="31">
        <v>692</v>
      </c>
      <c r="D2" s="31">
        <v>692</v>
      </c>
      <c r="E2" s="9"/>
      <c r="F2" s="6"/>
      <c r="G2" s="6"/>
      <c r="H2" s="6"/>
      <c r="I2" s="10"/>
      <c r="J2" s="7"/>
      <c r="K2" s="7"/>
    </row>
    <row r="3" spans="1:12" s="11" customFormat="1" ht="19.5" customHeight="1">
      <c r="A3" s="112"/>
      <c r="B3" s="12" t="s">
        <v>4</v>
      </c>
      <c r="C3" s="14">
        <v>138.4</v>
      </c>
      <c r="D3" s="14">
        <v>138.4</v>
      </c>
      <c r="E3" s="9"/>
      <c r="F3" s="9"/>
      <c r="G3" s="6"/>
      <c r="H3" s="13"/>
      <c r="I3" s="10"/>
      <c r="J3" s="7"/>
      <c r="K3" s="7"/>
      <c r="L3" s="6"/>
    </row>
    <row r="4" spans="1:12" s="11" customFormat="1" ht="18.75" customHeight="1">
      <c r="A4" s="112"/>
      <c r="B4" s="12" t="s">
        <v>5</v>
      </c>
      <c r="C4" s="14">
        <v>207</v>
      </c>
      <c r="D4" s="14">
        <v>207</v>
      </c>
      <c r="E4" s="9"/>
      <c r="F4" s="6"/>
      <c r="G4" s="13"/>
      <c r="H4" s="7"/>
      <c r="I4" s="10"/>
      <c r="J4" s="7"/>
      <c r="K4" s="7"/>
      <c r="L4" s="6"/>
    </row>
    <row r="5" spans="1:12" s="11" customFormat="1" ht="18.75" customHeight="1">
      <c r="A5" s="112"/>
      <c r="B5" s="12" t="s">
        <v>6</v>
      </c>
      <c r="C5" s="14">
        <v>2.46</v>
      </c>
      <c r="D5" s="14">
        <v>2.46</v>
      </c>
      <c r="E5" s="9"/>
      <c r="F5" s="6"/>
      <c r="G5" s="13"/>
      <c r="H5" s="7"/>
      <c r="I5" s="10"/>
      <c r="J5" s="7"/>
      <c r="K5" s="7"/>
      <c r="L5" s="6"/>
    </row>
    <row r="6" spans="1:12" s="11" customFormat="1" ht="23.25" customHeight="1">
      <c r="A6" s="112"/>
      <c r="B6" s="12" t="s">
        <v>7</v>
      </c>
      <c r="C6" s="14">
        <v>72.5</v>
      </c>
      <c r="D6" s="14">
        <v>89.5</v>
      </c>
      <c r="E6" s="9"/>
      <c r="F6" s="6"/>
      <c r="G6" s="6"/>
      <c r="H6" s="6"/>
      <c r="I6" s="10"/>
      <c r="J6" s="7"/>
      <c r="K6" s="7"/>
      <c r="L6" s="6"/>
    </row>
    <row r="7" spans="1:12" s="11" customFormat="1" ht="18.75" customHeight="1">
      <c r="A7" s="112"/>
      <c r="B7" s="15" t="s">
        <v>8</v>
      </c>
      <c r="C7" s="14">
        <v>5.6000000000000005</v>
      </c>
      <c r="D7" s="14">
        <v>5.6000000000000005</v>
      </c>
      <c r="E7" s="16"/>
      <c r="F7" s="17"/>
      <c r="G7" s="6"/>
      <c r="H7" s="6"/>
      <c r="I7" s="10"/>
      <c r="J7" s="7"/>
      <c r="K7" s="7"/>
      <c r="L7" s="6"/>
    </row>
    <row r="8" spans="1:12" s="11" customFormat="1" ht="22.5">
      <c r="A8" s="112"/>
      <c r="B8" s="18" t="s">
        <v>9</v>
      </c>
      <c r="C8" s="14">
        <v>38.5</v>
      </c>
      <c r="D8" s="14">
        <v>38.5</v>
      </c>
      <c r="E8" s="6"/>
      <c r="F8" s="17"/>
      <c r="G8" s="6"/>
      <c r="H8" s="6"/>
      <c r="I8" s="10"/>
      <c r="J8" s="19"/>
      <c r="K8" s="20"/>
      <c r="L8" s="6"/>
    </row>
    <row r="9" spans="1:12" s="11" customFormat="1" ht="22.5">
      <c r="A9" s="112"/>
      <c r="B9" s="18" t="s">
        <v>10</v>
      </c>
      <c r="C9" s="14">
        <v>9</v>
      </c>
      <c r="D9" s="14">
        <v>9</v>
      </c>
      <c r="E9" s="6"/>
      <c r="F9" s="17"/>
      <c r="G9" s="6"/>
      <c r="H9" s="6"/>
      <c r="I9" s="10"/>
      <c r="J9" s="19"/>
      <c r="K9" s="20"/>
      <c r="L9" s="6"/>
    </row>
    <row r="10" spans="1:12" s="11" customFormat="1" ht="22.5">
      <c r="A10" s="112"/>
      <c r="B10" s="12" t="s">
        <v>11</v>
      </c>
      <c r="C10" s="14">
        <v>4.7</v>
      </c>
      <c r="D10" s="14">
        <v>4.7</v>
      </c>
      <c r="E10" s="6"/>
      <c r="F10" s="17"/>
      <c r="G10" s="6"/>
      <c r="H10" s="6"/>
      <c r="I10" s="10"/>
      <c r="J10" s="19"/>
      <c r="K10" s="20"/>
      <c r="L10" s="6"/>
    </row>
    <row r="11" spans="1:12">
      <c r="A11" s="112"/>
      <c r="B11" s="12" t="s">
        <v>12</v>
      </c>
      <c r="C11" s="14">
        <v>797.17499999999995</v>
      </c>
      <c r="D11" s="14">
        <v>863.17499999999995</v>
      </c>
      <c r="F11" s="17"/>
      <c r="G11" s="6"/>
      <c r="H11" s="6"/>
      <c r="I11" s="10"/>
      <c r="J11" s="6"/>
      <c r="K11" s="6"/>
      <c r="L11" s="6"/>
    </row>
    <row r="12" spans="1:12" ht="18.75" customHeight="1">
      <c r="A12" s="112"/>
      <c r="B12" s="12" t="s">
        <v>13</v>
      </c>
      <c r="C12" s="14">
        <v>73.985000000000014</v>
      </c>
      <c r="D12" s="14">
        <v>77.100000000000009</v>
      </c>
      <c r="G12" s="6"/>
      <c r="H12" s="6"/>
      <c r="I12" s="10"/>
      <c r="J12" s="6"/>
      <c r="K12" s="6"/>
      <c r="L12" s="21"/>
    </row>
    <row r="13" spans="1:12" ht="18.75" customHeight="1">
      <c r="A13" s="112"/>
      <c r="B13" s="12" t="s">
        <v>14</v>
      </c>
      <c r="C13" s="14">
        <v>94.085999999999999</v>
      </c>
      <c r="D13" s="14">
        <v>80.845999999999989</v>
      </c>
      <c r="G13" s="6"/>
      <c r="H13" s="6"/>
      <c r="I13" s="10"/>
      <c r="J13" s="6"/>
      <c r="K13" s="6"/>
      <c r="L13" s="21"/>
    </row>
    <row r="14" spans="1:12" ht="18.75" customHeight="1">
      <c r="A14" s="112"/>
      <c r="B14" s="12" t="s">
        <v>15</v>
      </c>
      <c r="C14" s="23">
        <v>10.5</v>
      </c>
      <c r="D14" s="23">
        <v>10.5</v>
      </c>
      <c r="G14" s="6"/>
      <c r="H14" s="6"/>
      <c r="I14" s="10"/>
      <c r="J14" s="6"/>
      <c r="K14" s="6"/>
      <c r="L14" s="21"/>
    </row>
    <row r="15" spans="1:12" ht="18.75" customHeight="1">
      <c r="A15" s="112"/>
      <c r="B15" s="22" t="s">
        <v>16</v>
      </c>
      <c r="C15" s="23">
        <v>20.783999999999999</v>
      </c>
      <c r="D15" s="23">
        <v>6.3840000000000003</v>
      </c>
      <c r="G15" s="6"/>
      <c r="H15" s="6"/>
      <c r="I15" s="10"/>
      <c r="J15" s="6"/>
      <c r="K15" s="6"/>
      <c r="L15" s="21"/>
    </row>
    <row r="16" spans="1:12" ht="18.75" customHeight="1">
      <c r="A16" s="112"/>
      <c r="B16" s="22" t="s">
        <v>17</v>
      </c>
      <c r="C16" s="23">
        <v>44.3</v>
      </c>
      <c r="D16" s="23">
        <v>44.3</v>
      </c>
      <c r="G16" s="6"/>
      <c r="H16" s="6"/>
      <c r="I16" s="10"/>
      <c r="J16" s="6"/>
      <c r="K16" s="6"/>
      <c r="L16" s="21"/>
    </row>
    <row r="17" spans="1:18" ht="23.25" customHeight="1" thickBot="1">
      <c r="A17" s="112"/>
      <c r="B17" s="22" t="s">
        <v>18</v>
      </c>
      <c r="C17" s="23">
        <v>14.59</v>
      </c>
      <c r="D17" s="23">
        <v>14.59</v>
      </c>
      <c r="E17" s="9"/>
      <c r="G17" s="6"/>
      <c r="H17" s="6"/>
      <c r="I17" s="10"/>
      <c r="J17" s="6"/>
      <c r="K17" s="6"/>
      <c r="L17" s="6"/>
    </row>
    <row r="18" spans="1:18" s="27" customFormat="1" ht="27" customHeight="1" thickBot="1">
      <c r="A18" s="113"/>
      <c r="B18" s="24" t="s">
        <v>19</v>
      </c>
      <c r="C18" s="25">
        <f>SUM(C2:C17)</f>
        <v>2225.5800000000004</v>
      </c>
      <c r="D18" s="25">
        <f>SUM(D2:D17)</f>
        <v>2284.0550000000003</v>
      </c>
      <c r="E18" s="26"/>
      <c r="F18" s="6"/>
      <c r="G18" s="6"/>
      <c r="H18" s="6"/>
      <c r="I18" s="10"/>
      <c r="J18" s="6"/>
      <c r="K18" s="6"/>
      <c r="L18" s="6"/>
    </row>
    <row r="19" spans="1:18" s="27" customFormat="1">
      <c r="A19" s="114" t="s">
        <v>20</v>
      </c>
      <c r="B19" s="28" t="s">
        <v>21</v>
      </c>
      <c r="C19" s="14">
        <v>2.9000000000000004</v>
      </c>
      <c r="D19" s="14">
        <v>2.9000000000000004</v>
      </c>
      <c r="E19" s="26"/>
      <c r="F19" s="6"/>
      <c r="G19" s="6"/>
      <c r="H19" s="6"/>
      <c r="I19" s="10"/>
      <c r="J19" s="6"/>
      <c r="K19" s="6"/>
      <c r="L19" s="6"/>
    </row>
    <row r="20" spans="1:18" ht="20.25" customHeight="1">
      <c r="A20" s="115"/>
      <c r="B20" s="28" t="s">
        <v>22</v>
      </c>
      <c r="C20" s="31">
        <v>147.63400000000001</v>
      </c>
      <c r="D20" s="31">
        <v>156.86399999999998</v>
      </c>
      <c r="E20" s="29"/>
      <c r="G20" s="6"/>
      <c r="H20" s="6"/>
      <c r="I20" s="6"/>
      <c r="J20" s="6"/>
      <c r="K20" s="30"/>
      <c r="L20" s="30"/>
    </row>
    <row r="21" spans="1:18" ht="20.25" customHeight="1">
      <c r="A21" s="115"/>
      <c r="B21" s="28" t="s">
        <v>23</v>
      </c>
      <c r="C21" s="31">
        <v>70.310999999999993</v>
      </c>
      <c r="D21" s="31">
        <v>62.600999999999999</v>
      </c>
      <c r="E21" s="29"/>
      <c r="G21" s="6"/>
      <c r="H21" s="6"/>
      <c r="I21" s="6"/>
      <c r="J21" s="6"/>
      <c r="K21" s="30"/>
      <c r="L21" s="30"/>
    </row>
    <row r="22" spans="1:18" ht="20.25" customHeight="1">
      <c r="A22" s="115"/>
      <c r="B22" s="28" t="s">
        <v>24</v>
      </c>
      <c r="C22" s="31">
        <v>7</v>
      </c>
      <c r="D22" s="31">
        <v>7</v>
      </c>
      <c r="E22" s="29"/>
      <c r="G22" s="6"/>
      <c r="H22" s="6"/>
      <c r="I22" s="6"/>
      <c r="J22" s="6"/>
      <c r="K22" s="30"/>
      <c r="L22" s="30"/>
    </row>
    <row r="23" spans="1:18" ht="20.25" customHeight="1">
      <c r="A23" s="115"/>
      <c r="B23" s="22" t="s">
        <v>25</v>
      </c>
      <c r="C23" s="31">
        <v>5.8</v>
      </c>
      <c r="D23" s="31">
        <v>1.8</v>
      </c>
      <c r="E23" s="29"/>
      <c r="G23" s="6"/>
      <c r="H23" s="6"/>
      <c r="I23" s="6"/>
      <c r="J23" s="6"/>
      <c r="K23" s="30"/>
      <c r="L23" s="30"/>
    </row>
    <row r="24" spans="1:18" ht="21.75" customHeight="1">
      <c r="A24" s="115"/>
      <c r="B24" s="12" t="s">
        <v>26</v>
      </c>
      <c r="C24" s="14">
        <v>9.120000000000001</v>
      </c>
      <c r="D24" s="14">
        <v>9.120000000000001</v>
      </c>
      <c r="E24" s="9"/>
      <c r="G24" s="6"/>
      <c r="H24" s="6"/>
      <c r="I24" s="6"/>
      <c r="J24" s="6"/>
      <c r="K24" s="6"/>
      <c r="L24" s="6"/>
    </row>
    <row r="25" spans="1:18" ht="21.75" customHeight="1" thickBot="1">
      <c r="A25" s="115"/>
      <c r="B25" s="32" t="s">
        <v>27</v>
      </c>
      <c r="C25" s="23">
        <v>276.8</v>
      </c>
      <c r="D25" s="23">
        <v>276.8</v>
      </c>
      <c r="E25" s="9"/>
      <c r="G25" s="6"/>
      <c r="H25" s="6"/>
      <c r="I25" s="6"/>
      <c r="J25" s="6"/>
      <c r="K25" s="6"/>
      <c r="L25" s="6"/>
    </row>
    <row r="26" spans="1:18" ht="26.25" customHeight="1" thickBot="1">
      <c r="A26" s="116"/>
      <c r="B26" s="33" t="s">
        <v>28</v>
      </c>
      <c r="C26" s="109">
        <f>SUM(C19:C25)</f>
        <v>519.56500000000005</v>
      </c>
      <c r="D26" s="109">
        <f>SUM(D19:D25)</f>
        <v>517.08500000000004</v>
      </c>
      <c r="E26" s="10"/>
      <c r="F26" s="34"/>
      <c r="G26" s="21"/>
      <c r="H26" s="6"/>
      <c r="I26" s="6"/>
      <c r="J26" s="6"/>
      <c r="K26" s="6"/>
      <c r="L26" s="6"/>
    </row>
    <row r="27" spans="1:18" ht="26.25" customHeight="1" thickBot="1">
      <c r="A27" s="110"/>
      <c r="B27" s="35" t="s">
        <v>29</v>
      </c>
      <c r="C27" s="36">
        <v>500025236</v>
      </c>
      <c r="D27" s="37">
        <v>600358720</v>
      </c>
      <c r="E27" s="10"/>
      <c r="F27" s="34"/>
      <c r="G27" s="21"/>
      <c r="H27" s="6"/>
      <c r="I27" s="6"/>
      <c r="J27" s="6"/>
      <c r="K27" s="6"/>
      <c r="L27" s="6"/>
    </row>
    <row r="28" spans="1:18">
      <c r="C28" s="6"/>
      <c r="D28" s="6"/>
      <c r="J28" s="6"/>
      <c r="K28" s="6"/>
      <c r="L28" s="6"/>
      <c r="M28" s="6"/>
      <c r="N28" s="6"/>
      <c r="O28" s="6"/>
      <c r="P28" s="6"/>
      <c r="Q28" s="6"/>
      <c r="R28" s="6"/>
    </row>
    <row r="29" spans="1:18">
      <c r="C29" s="6"/>
      <c r="D29" s="6"/>
      <c r="E29" s="5"/>
      <c r="F29" s="5"/>
      <c r="I29" s="5"/>
    </row>
    <row r="30" spans="1:18">
      <c r="C30" s="6"/>
      <c r="D30" s="6"/>
      <c r="E30" s="5"/>
      <c r="F30" s="5"/>
      <c r="I30" s="5"/>
    </row>
    <row r="31" spans="1:18">
      <c r="C31" s="6"/>
      <c r="D31" s="6"/>
      <c r="E31" s="5"/>
      <c r="F31" s="5"/>
      <c r="I31" s="5"/>
    </row>
    <row r="32" spans="1:18">
      <c r="C32" s="6"/>
      <c r="D32" s="6"/>
      <c r="E32" s="5"/>
      <c r="F32" s="5"/>
      <c r="I32" s="5"/>
    </row>
    <row r="33" spans="3:18">
      <c r="C33" s="6"/>
      <c r="D33" s="6"/>
      <c r="E33" s="5"/>
      <c r="F33" s="5"/>
      <c r="I33" s="5"/>
    </row>
    <row r="34" spans="3:18">
      <c r="C34" s="6"/>
      <c r="D34" s="6"/>
      <c r="E34" s="5"/>
      <c r="F34" s="5"/>
      <c r="I34" s="5"/>
    </row>
    <row r="35" spans="3:18">
      <c r="C35" s="6"/>
      <c r="D35" s="6"/>
      <c r="E35" s="5"/>
      <c r="F35" s="5"/>
      <c r="I35" s="5"/>
    </row>
    <row r="36" spans="3:18">
      <c r="C36" s="6"/>
      <c r="D36" s="6"/>
      <c r="M36" s="6"/>
      <c r="N36" s="6"/>
      <c r="O36" s="6"/>
      <c r="P36" s="6"/>
      <c r="Q36" s="6"/>
      <c r="R36" s="6"/>
    </row>
    <row r="37" spans="3:18">
      <c r="C37" s="6"/>
      <c r="D37" s="6"/>
      <c r="M37" s="6"/>
      <c r="N37" s="6"/>
      <c r="O37" s="6"/>
      <c r="P37" s="6"/>
      <c r="Q37" s="6"/>
      <c r="R37" s="6"/>
    </row>
    <row r="38" spans="3:18">
      <c r="C38" s="6"/>
      <c r="D38" s="6"/>
      <c r="M38" s="6"/>
      <c r="N38" s="6"/>
      <c r="O38" s="6"/>
      <c r="P38" s="6"/>
      <c r="Q38" s="6"/>
      <c r="R38" s="6"/>
    </row>
    <row r="39" spans="3:18">
      <c r="C39" s="6"/>
      <c r="D39" s="6"/>
      <c r="M39" s="6"/>
      <c r="N39" s="6"/>
      <c r="O39" s="6"/>
      <c r="P39" s="6"/>
      <c r="Q39" s="6"/>
      <c r="R39" s="6"/>
    </row>
  </sheetData>
  <mergeCells count="2">
    <mergeCell ref="A2:A18"/>
    <mergeCell ref="A19:A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44"/>
  <sheetViews>
    <sheetView rightToLeft="1" topLeftCell="A18" zoomScale="78" zoomScaleNormal="78" workbookViewId="0">
      <selection activeCell="C40" sqref="C40"/>
    </sheetView>
  </sheetViews>
  <sheetFormatPr defaultColWidth="9.140625" defaultRowHeight="15"/>
  <cols>
    <col min="1" max="1" width="10.85546875" customWidth="1"/>
    <col min="2" max="2" width="62.5703125" style="103" customWidth="1"/>
    <col min="3" max="3" width="23.140625" customWidth="1"/>
    <col min="4" max="4" width="28" bestFit="1" customWidth="1"/>
    <col min="5" max="5" width="22.85546875" customWidth="1"/>
    <col min="6" max="6" width="20.7109375" customWidth="1"/>
    <col min="7" max="7" width="26" bestFit="1" customWidth="1"/>
    <col min="8" max="8" width="22.140625" style="105" bestFit="1" customWidth="1"/>
    <col min="9" max="9" width="23.7109375" customWidth="1"/>
    <col min="10" max="10" width="17.5703125" customWidth="1"/>
    <col min="11" max="11" width="13.42578125" style="104" customWidth="1"/>
    <col min="12" max="12" width="17.5703125" customWidth="1"/>
    <col min="13" max="13" width="10.85546875" customWidth="1"/>
    <col min="14" max="14" width="11.7109375" customWidth="1"/>
    <col min="15" max="16" width="10.42578125" customWidth="1"/>
    <col min="17" max="17" width="10" customWidth="1"/>
    <col min="18" max="18" width="9.28515625" customWidth="1"/>
  </cols>
  <sheetData>
    <row r="1" spans="1:14" ht="31.15" customHeight="1">
      <c r="A1" s="127"/>
      <c r="B1" s="129" t="s">
        <v>0</v>
      </c>
      <c r="C1" s="131" t="s">
        <v>30</v>
      </c>
      <c r="D1" s="131"/>
      <c r="E1" s="131"/>
      <c r="F1" s="132" t="s">
        <v>1</v>
      </c>
      <c r="G1" s="132"/>
      <c r="H1" s="133"/>
      <c r="I1" s="40"/>
      <c r="J1" s="40"/>
      <c r="K1" s="40"/>
      <c r="L1" s="41"/>
      <c r="M1" s="41"/>
    </row>
    <row r="2" spans="1:14" ht="25.15" customHeight="1" thickBot="1">
      <c r="A2" s="128"/>
      <c r="B2" s="130"/>
      <c r="C2" s="42" t="s">
        <v>31</v>
      </c>
      <c r="D2" s="42" t="s">
        <v>44</v>
      </c>
      <c r="E2" s="42" t="s">
        <v>45</v>
      </c>
      <c r="F2" s="43" t="s">
        <v>31</v>
      </c>
      <c r="G2" s="43" t="s">
        <v>44</v>
      </c>
      <c r="H2" s="44" t="s">
        <v>45</v>
      </c>
      <c r="I2" s="40"/>
      <c r="J2" s="40"/>
      <c r="K2" s="40"/>
      <c r="L2" s="41"/>
      <c r="M2" s="41"/>
    </row>
    <row r="3" spans="1:14" s="50" customFormat="1" ht="21.75" customHeight="1">
      <c r="A3" s="134" t="s">
        <v>2</v>
      </c>
      <c r="B3" s="45" t="s">
        <v>3</v>
      </c>
      <c r="C3" s="46">
        <v>692</v>
      </c>
      <c r="D3" s="47">
        <v>208984000</v>
      </c>
      <c r="E3" s="47">
        <v>699612000</v>
      </c>
      <c r="F3" s="46">
        <v>692</v>
      </c>
      <c r="G3" s="47">
        <v>208984000</v>
      </c>
      <c r="H3" s="48">
        <v>699612000</v>
      </c>
      <c r="I3" s="40"/>
      <c r="J3" s="40"/>
      <c r="K3" s="49"/>
      <c r="L3" s="41"/>
      <c r="M3" s="41"/>
    </row>
    <row r="4" spans="1:14" s="50" customFormat="1" ht="19.5" customHeight="1">
      <c r="A4" s="135"/>
      <c r="B4" s="51" t="s">
        <v>4</v>
      </c>
      <c r="C4" s="106">
        <v>138.4</v>
      </c>
      <c r="D4" s="47">
        <v>41796800</v>
      </c>
      <c r="E4" s="47">
        <v>139922400</v>
      </c>
      <c r="F4" s="83">
        <v>138.4</v>
      </c>
      <c r="G4" s="47">
        <v>41796800</v>
      </c>
      <c r="H4" s="48">
        <v>139922400</v>
      </c>
      <c r="I4" s="40"/>
      <c r="J4" s="52"/>
      <c r="K4" s="49"/>
      <c r="L4" s="41"/>
      <c r="M4" s="41"/>
      <c r="N4" s="40"/>
    </row>
    <row r="5" spans="1:14" s="50" customFormat="1" ht="18.75" customHeight="1">
      <c r="A5" s="135"/>
      <c r="B5" s="51" t="s">
        <v>5</v>
      </c>
      <c r="C5" s="53">
        <v>207</v>
      </c>
      <c r="D5" s="47">
        <v>62514000</v>
      </c>
      <c r="E5" s="47">
        <v>209277000</v>
      </c>
      <c r="F5" s="54">
        <v>207</v>
      </c>
      <c r="G5" s="47">
        <v>62514000</v>
      </c>
      <c r="H5" s="48">
        <v>209277000</v>
      </c>
      <c r="I5" s="52"/>
      <c r="J5" s="41"/>
      <c r="K5" s="49"/>
      <c r="L5" s="41"/>
      <c r="M5" s="41"/>
      <c r="N5" s="40"/>
    </row>
    <row r="6" spans="1:14" s="50" customFormat="1" ht="18.75" customHeight="1">
      <c r="A6" s="135"/>
      <c r="B6" s="55" t="s">
        <v>6</v>
      </c>
      <c r="C6" s="106">
        <v>2.46</v>
      </c>
      <c r="D6" s="47">
        <v>742920</v>
      </c>
      <c r="E6" s="47">
        <v>2487060</v>
      </c>
      <c r="F6" s="83">
        <v>2.46</v>
      </c>
      <c r="G6" s="47">
        <v>742920</v>
      </c>
      <c r="H6" s="48">
        <v>2487060</v>
      </c>
      <c r="I6" s="52"/>
      <c r="J6" s="41"/>
      <c r="K6" s="49"/>
      <c r="L6" s="41"/>
      <c r="M6" s="41"/>
      <c r="N6" s="40"/>
    </row>
    <row r="7" spans="1:14" s="50" customFormat="1" ht="23.25" customHeight="1">
      <c r="A7" s="135"/>
      <c r="B7" s="51" t="s">
        <v>7</v>
      </c>
      <c r="C7" s="106">
        <v>72.5</v>
      </c>
      <c r="D7" s="47">
        <v>21895000</v>
      </c>
      <c r="E7" s="47">
        <v>73297500</v>
      </c>
      <c r="F7" s="83">
        <v>89.5</v>
      </c>
      <c r="G7" s="47">
        <v>27029000</v>
      </c>
      <c r="H7" s="48">
        <v>90484500</v>
      </c>
      <c r="I7" s="40"/>
      <c r="J7" s="40"/>
      <c r="K7" s="49"/>
      <c r="L7" s="41"/>
      <c r="M7" s="41"/>
      <c r="N7" s="40"/>
    </row>
    <row r="8" spans="1:14" s="50" customFormat="1" ht="18.75" customHeight="1">
      <c r="A8" s="135"/>
      <c r="B8" s="56" t="s">
        <v>8</v>
      </c>
      <c r="C8" s="106">
        <v>5.6000000000000005</v>
      </c>
      <c r="D8" s="47">
        <v>1691200.0000000002</v>
      </c>
      <c r="E8" s="47">
        <v>5661600.0000000009</v>
      </c>
      <c r="F8" s="83">
        <v>5.6000000000000005</v>
      </c>
      <c r="G8" s="47">
        <v>1691200.0000000002</v>
      </c>
      <c r="H8" s="48">
        <v>5661600.0000000009</v>
      </c>
      <c r="I8" s="40"/>
      <c r="J8" s="40"/>
      <c r="K8" s="49"/>
      <c r="L8" s="41"/>
      <c r="M8" s="41"/>
      <c r="N8" s="40"/>
    </row>
    <row r="9" spans="1:14" s="50" customFormat="1" ht="22.5">
      <c r="A9" s="135"/>
      <c r="B9" s="57" t="s">
        <v>9</v>
      </c>
      <c r="C9" s="106">
        <v>38.5</v>
      </c>
      <c r="D9" s="47">
        <v>11627000</v>
      </c>
      <c r="E9" s="47">
        <v>38923500</v>
      </c>
      <c r="F9" s="83">
        <v>38.5</v>
      </c>
      <c r="G9" s="47">
        <v>11627000</v>
      </c>
      <c r="H9" s="48">
        <v>38923500</v>
      </c>
      <c r="I9" s="40"/>
      <c r="J9" s="40"/>
      <c r="K9" s="49"/>
      <c r="L9" s="58"/>
      <c r="M9" s="59"/>
      <c r="N9" s="40"/>
    </row>
    <row r="10" spans="1:14" s="50" customFormat="1" ht="22.5">
      <c r="A10" s="135"/>
      <c r="B10" s="57" t="s">
        <v>10</v>
      </c>
      <c r="C10" s="106">
        <v>9</v>
      </c>
      <c r="D10" s="47">
        <v>2718000</v>
      </c>
      <c r="E10" s="47">
        <v>9099000</v>
      </c>
      <c r="F10" s="83">
        <v>9</v>
      </c>
      <c r="G10" s="47">
        <v>2718000</v>
      </c>
      <c r="H10" s="48">
        <v>9099000</v>
      </c>
      <c r="I10" s="40"/>
      <c r="J10" s="40"/>
      <c r="K10" s="49"/>
      <c r="L10" s="58"/>
      <c r="M10" s="59"/>
      <c r="N10" s="40"/>
    </row>
    <row r="11" spans="1:14" s="50" customFormat="1" ht="22.5">
      <c r="A11" s="135"/>
      <c r="B11" s="55" t="s">
        <v>11</v>
      </c>
      <c r="C11" s="106">
        <v>4.7</v>
      </c>
      <c r="D11" s="47">
        <v>1419400</v>
      </c>
      <c r="E11" s="47">
        <v>1419400</v>
      </c>
      <c r="F11" s="83">
        <v>4.7</v>
      </c>
      <c r="G11" s="47">
        <v>1419400</v>
      </c>
      <c r="H11" s="48">
        <v>1419400</v>
      </c>
      <c r="I11" s="40"/>
      <c r="J11" s="40"/>
      <c r="K11" s="49"/>
      <c r="L11" s="58"/>
      <c r="M11" s="59"/>
      <c r="N11" s="40"/>
    </row>
    <row r="12" spans="1:14" ht="18">
      <c r="A12" s="135"/>
      <c r="B12" s="51" t="s">
        <v>12</v>
      </c>
      <c r="C12" s="106">
        <v>797.17499999999995</v>
      </c>
      <c r="D12" s="47">
        <v>240746850</v>
      </c>
      <c r="E12" s="47">
        <v>240746850</v>
      </c>
      <c r="F12" s="83">
        <v>863.17499999999995</v>
      </c>
      <c r="G12" s="47">
        <v>260678850</v>
      </c>
      <c r="H12" s="48">
        <v>260678850</v>
      </c>
      <c r="I12" s="40"/>
      <c r="J12" s="40"/>
      <c r="K12" s="49"/>
      <c r="L12" s="40"/>
      <c r="M12" s="40"/>
      <c r="N12" s="40"/>
    </row>
    <row r="13" spans="1:14" ht="18.75" customHeight="1">
      <c r="A13" s="135"/>
      <c r="B13" s="51" t="s">
        <v>13</v>
      </c>
      <c r="C13" s="106">
        <v>73.985000000000014</v>
      </c>
      <c r="D13" s="47">
        <v>22343470.000000004</v>
      </c>
      <c r="E13" s="47">
        <v>74798835.000000015</v>
      </c>
      <c r="F13" s="83">
        <v>77.100000000000009</v>
      </c>
      <c r="G13" s="47">
        <v>23284200.000000004</v>
      </c>
      <c r="H13" s="48">
        <v>77948100.000000015</v>
      </c>
      <c r="I13" s="40"/>
      <c r="J13" s="40"/>
      <c r="K13" s="49"/>
      <c r="L13" s="40"/>
      <c r="M13" s="40"/>
      <c r="N13" s="60"/>
    </row>
    <row r="14" spans="1:14" ht="18.75" customHeight="1">
      <c r="A14" s="135"/>
      <c r="B14" s="51" t="s">
        <v>14</v>
      </c>
      <c r="C14" s="106">
        <v>94.085999999999999</v>
      </c>
      <c r="D14" s="47">
        <v>28413972</v>
      </c>
      <c r="E14" s="47">
        <v>95120946</v>
      </c>
      <c r="F14" s="83">
        <v>80.845999999999989</v>
      </c>
      <c r="G14" s="47">
        <v>24415491.999999996</v>
      </c>
      <c r="H14" s="48">
        <v>81735305.999999985</v>
      </c>
      <c r="I14" s="40"/>
      <c r="J14" s="40"/>
      <c r="K14" s="49"/>
      <c r="L14" s="40"/>
      <c r="M14" s="40"/>
      <c r="N14" s="60"/>
    </row>
    <row r="15" spans="1:14" ht="18.75" customHeight="1">
      <c r="A15" s="135"/>
      <c r="B15" s="55" t="s">
        <v>15</v>
      </c>
      <c r="C15" s="63">
        <v>10.5</v>
      </c>
      <c r="D15" s="47">
        <v>3171000</v>
      </c>
      <c r="E15" s="47">
        <v>3171000</v>
      </c>
      <c r="F15" s="64">
        <v>10.5</v>
      </c>
      <c r="G15" s="47">
        <v>3171000</v>
      </c>
      <c r="H15" s="48">
        <v>3171000</v>
      </c>
      <c r="I15" s="40"/>
      <c r="J15" s="40"/>
      <c r="K15" s="49"/>
      <c r="L15" s="40"/>
      <c r="M15" s="40"/>
      <c r="N15" s="60"/>
    </row>
    <row r="16" spans="1:14" ht="18.75" customHeight="1">
      <c r="A16" s="135"/>
      <c r="B16" s="61" t="s">
        <v>16</v>
      </c>
      <c r="C16" s="63">
        <v>20.783999999999999</v>
      </c>
      <c r="D16" s="47">
        <v>6276768</v>
      </c>
      <c r="E16" s="47">
        <v>21012624</v>
      </c>
      <c r="F16" s="64">
        <v>6.3840000000000003</v>
      </c>
      <c r="G16" s="47">
        <v>1927968</v>
      </c>
      <c r="H16" s="48">
        <v>6454224</v>
      </c>
      <c r="I16" s="40"/>
      <c r="J16" s="40"/>
      <c r="K16" s="49"/>
      <c r="L16" s="40"/>
      <c r="M16" s="40"/>
      <c r="N16" s="60"/>
    </row>
    <row r="17" spans="1:20" ht="18.75" customHeight="1">
      <c r="A17" s="135"/>
      <c r="B17" s="61" t="s">
        <v>17</v>
      </c>
      <c r="C17" s="63">
        <v>44.3</v>
      </c>
      <c r="D17" s="47">
        <v>13378600</v>
      </c>
      <c r="E17" s="47">
        <v>44787300</v>
      </c>
      <c r="F17" s="64">
        <v>44.3</v>
      </c>
      <c r="G17" s="47">
        <v>13378600</v>
      </c>
      <c r="H17" s="48">
        <v>44787300</v>
      </c>
      <c r="I17" s="40"/>
      <c r="J17" s="40"/>
      <c r="K17" s="49"/>
      <c r="L17" s="40"/>
      <c r="M17" s="40"/>
      <c r="N17" s="60"/>
    </row>
    <row r="18" spans="1:20" ht="23.25" customHeight="1" thickBot="1">
      <c r="A18" s="135"/>
      <c r="B18" s="62" t="s">
        <v>18</v>
      </c>
      <c r="C18" s="63">
        <v>14.59</v>
      </c>
      <c r="D18" s="47">
        <v>4406180</v>
      </c>
      <c r="E18" s="47">
        <v>14608690</v>
      </c>
      <c r="F18" s="64">
        <v>14.59</v>
      </c>
      <c r="G18" s="47">
        <v>4406180</v>
      </c>
      <c r="H18" s="48">
        <v>14608690</v>
      </c>
      <c r="I18" s="40"/>
      <c r="J18" s="40"/>
      <c r="K18" s="49"/>
      <c r="L18" s="40"/>
      <c r="M18" s="40"/>
      <c r="N18" s="40"/>
    </row>
    <row r="19" spans="1:20" s="70" customFormat="1" ht="27" customHeight="1" thickBot="1">
      <c r="A19" s="136"/>
      <c r="B19" s="65" t="s">
        <v>19</v>
      </c>
      <c r="C19" s="66">
        <f t="shared" ref="C19:H19" si="0">SUM(C3:C18)</f>
        <v>2225.5800000000004</v>
      </c>
      <c r="D19" s="67">
        <f t="shared" si="0"/>
        <v>672125160</v>
      </c>
      <c r="E19" s="67">
        <f t="shared" si="0"/>
        <v>1673945705</v>
      </c>
      <c r="F19" s="68">
        <f t="shared" si="0"/>
        <v>2284.0550000000003</v>
      </c>
      <c r="G19" s="67">
        <f t="shared" si="0"/>
        <v>689784610</v>
      </c>
      <c r="H19" s="69">
        <f t="shared" si="0"/>
        <v>1686269930</v>
      </c>
      <c r="I19" s="40"/>
      <c r="J19" s="40"/>
      <c r="K19" s="49"/>
      <c r="L19" s="40"/>
      <c r="M19" s="40"/>
      <c r="N19" s="40"/>
    </row>
    <row r="20" spans="1:20" s="70" customFormat="1" ht="18">
      <c r="A20" s="125" t="s">
        <v>20</v>
      </c>
      <c r="B20" s="71" t="s">
        <v>21</v>
      </c>
      <c r="C20" s="107">
        <v>2.9000000000000004</v>
      </c>
      <c r="D20" s="72">
        <v>1219500</v>
      </c>
      <c r="E20" s="73"/>
      <c r="F20" s="107">
        <v>2.9000000000000004</v>
      </c>
      <c r="G20" s="73">
        <v>1219500</v>
      </c>
      <c r="H20" s="74"/>
      <c r="I20" s="40"/>
      <c r="J20" s="40"/>
      <c r="K20" s="49"/>
      <c r="L20" s="40"/>
      <c r="M20" s="40"/>
      <c r="N20" s="40"/>
    </row>
    <row r="21" spans="1:20" ht="20.25" customHeight="1">
      <c r="A21" s="117"/>
      <c r="B21" s="75" t="s">
        <v>22</v>
      </c>
      <c r="C21" s="83">
        <v>147.63400000000001</v>
      </c>
      <c r="D21" s="76">
        <v>63187352.000000007</v>
      </c>
      <c r="E21" s="77"/>
      <c r="F21" s="83">
        <v>156.86399999999998</v>
      </c>
      <c r="G21" s="77">
        <v>67137791.999999985</v>
      </c>
      <c r="H21" s="78"/>
      <c r="I21" s="40"/>
      <c r="J21" s="40"/>
      <c r="K21" s="40"/>
      <c r="L21" s="40"/>
      <c r="M21" s="79"/>
      <c r="N21" s="79"/>
    </row>
    <row r="22" spans="1:20" ht="20.25" customHeight="1">
      <c r="A22" s="117"/>
      <c r="B22" s="80" t="s">
        <v>23</v>
      </c>
      <c r="C22" s="108">
        <v>70.310999999999993</v>
      </c>
      <c r="D22" s="47">
        <v>30093107.999999996</v>
      </c>
      <c r="E22" s="81"/>
      <c r="F22" s="108">
        <v>62.600999999999999</v>
      </c>
      <c r="G22" s="81">
        <v>26793228</v>
      </c>
      <c r="H22" s="78"/>
      <c r="I22" s="40"/>
      <c r="J22" s="40"/>
      <c r="K22" s="40"/>
      <c r="L22" s="40"/>
      <c r="M22" s="79"/>
      <c r="N22" s="79"/>
    </row>
    <row r="23" spans="1:20" ht="20.25" customHeight="1">
      <c r="A23" s="117"/>
      <c r="B23" s="71" t="s">
        <v>24</v>
      </c>
      <c r="C23" s="108">
        <v>7</v>
      </c>
      <c r="D23" s="47">
        <v>2779000</v>
      </c>
      <c r="E23" s="81"/>
      <c r="F23" s="108">
        <v>7</v>
      </c>
      <c r="G23" s="81">
        <v>2779000</v>
      </c>
      <c r="H23" s="78"/>
      <c r="I23" s="40"/>
      <c r="J23" s="40"/>
      <c r="K23" s="40"/>
      <c r="L23" s="40"/>
      <c r="M23" s="79"/>
      <c r="N23" s="79"/>
    </row>
    <row r="24" spans="1:20" ht="20.25" customHeight="1">
      <c r="A24" s="117"/>
      <c r="B24" s="61" t="s">
        <v>25</v>
      </c>
      <c r="C24" s="108">
        <v>5.8</v>
      </c>
      <c r="D24" s="47">
        <v>2302600</v>
      </c>
      <c r="E24" s="81"/>
      <c r="F24" s="108">
        <v>1.8</v>
      </c>
      <c r="G24" s="81">
        <v>714600</v>
      </c>
      <c r="H24" s="78"/>
      <c r="I24" s="40"/>
      <c r="J24" s="40"/>
      <c r="K24" s="40"/>
      <c r="L24" s="40"/>
      <c r="M24" s="79"/>
      <c r="N24" s="79"/>
    </row>
    <row r="25" spans="1:20" ht="21.75" customHeight="1">
      <c r="A25" s="117"/>
      <c r="B25" s="82" t="s">
        <v>26</v>
      </c>
      <c r="C25" s="83">
        <v>9.120000000000001</v>
      </c>
      <c r="D25" s="77">
        <v>3903360.0000000005</v>
      </c>
      <c r="E25" s="77"/>
      <c r="F25" s="83">
        <v>9.120000000000001</v>
      </c>
      <c r="G25" s="77">
        <v>3903360.0000000005</v>
      </c>
      <c r="H25" s="84"/>
      <c r="I25" s="40"/>
      <c r="J25" s="40"/>
      <c r="K25" s="40"/>
      <c r="L25" s="40"/>
      <c r="M25" s="40"/>
      <c r="N25" s="40"/>
    </row>
    <row r="26" spans="1:20" ht="21.75" customHeight="1" thickBot="1">
      <c r="A26" s="117"/>
      <c r="B26" s="85" t="s">
        <v>27</v>
      </c>
      <c r="C26" s="83">
        <v>276.8</v>
      </c>
      <c r="D26" s="76">
        <v>109889600</v>
      </c>
      <c r="E26" s="76"/>
      <c r="F26" s="83">
        <v>276.8</v>
      </c>
      <c r="G26" s="76">
        <v>109889600</v>
      </c>
      <c r="H26" s="84"/>
      <c r="I26" s="40"/>
      <c r="J26" s="40"/>
      <c r="K26" s="40"/>
      <c r="L26" s="40"/>
      <c r="M26" s="40"/>
      <c r="N26" s="40"/>
    </row>
    <row r="27" spans="1:20" ht="26.25" customHeight="1" thickBot="1">
      <c r="A27" s="126"/>
      <c r="B27" s="86" t="s">
        <v>28</v>
      </c>
      <c r="C27" s="87">
        <f>SUM(C20:C26)</f>
        <v>519.56500000000005</v>
      </c>
      <c r="D27" s="67">
        <f>SUM(D20:D26)</f>
        <v>213374520</v>
      </c>
      <c r="E27" s="88"/>
      <c r="F27" s="89">
        <f>SUM(F20:F26)</f>
        <v>517.08500000000004</v>
      </c>
      <c r="G27" s="67">
        <f>SUM(G20:G26)</f>
        <v>212437080</v>
      </c>
      <c r="H27" s="90"/>
      <c r="I27" s="60"/>
      <c r="J27" s="40"/>
      <c r="K27" s="40"/>
      <c r="L27" s="40"/>
      <c r="M27" s="40"/>
      <c r="N27" s="40"/>
    </row>
    <row r="28" spans="1:20" ht="26.25" customHeight="1">
      <c r="A28" s="117"/>
      <c r="B28" s="91" t="s">
        <v>32</v>
      </c>
      <c r="C28" s="92"/>
      <c r="D28" s="93">
        <v>500025236</v>
      </c>
      <c r="E28" s="94"/>
      <c r="F28" s="95"/>
      <c r="G28" s="93">
        <v>600358720</v>
      </c>
      <c r="H28" s="96"/>
      <c r="I28" s="60"/>
      <c r="J28" s="40"/>
      <c r="K28" s="40"/>
      <c r="L28" s="40"/>
      <c r="M28" s="40"/>
      <c r="N28" s="40"/>
    </row>
    <row r="29" spans="1:20" s="102" customFormat="1" ht="28.5" customHeight="1" thickBot="1">
      <c r="A29" s="118"/>
      <c r="B29" s="97" t="s">
        <v>33</v>
      </c>
      <c r="C29" s="98"/>
      <c r="D29" s="99">
        <f>D19+D27+D28</f>
        <v>1385524916</v>
      </c>
      <c r="E29" s="99">
        <f>E19+D27+D28</f>
        <v>2387345461</v>
      </c>
      <c r="F29" s="100"/>
      <c r="G29" s="99">
        <f>G19+G27+G28</f>
        <v>1502580410</v>
      </c>
      <c r="H29" s="101">
        <f>H19+G27+G28</f>
        <v>2499065730</v>
      </c>
      <c r="I29" s="60"/>
      <c r="J29" s="40"/>
      <c r="K29" s="40"/>
      <c r="L29" s="40"/>
      <c r="M29" s="40"/>
      <c r="N29" s="79"/>
    </row>
    <row r="30" spans="1:20">
      <c r="C30" s="40"/>
      <c r="D30" s="40"/>
      <c r="E30" s="40"/>
      <c r="F30" s="40"/>
      <c r="G30" s="40"/>
      <c r="H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ht="15" customHeight="1">
      <c r="A31" s="122" t="s">
        <v>35</v>
      </c>
      <c r="B31" s="122"/>
      <c r="C31" s="122"/>
      <c r="D31" s="122"/>
      <c r="E31" s="122"/>
      <c r="F31" s="122"/>
      <c r="G31" s="122"/>
      <c r="H31" s="122"/>
      <c r="L31" s="40"/>
      <c r="M31" s="40"/>
      <c r="N31" s="40"/>
      <c r="O31" s="40"/>
      <c r="P31" s="40"/>
      <c r="Q31" s="40"/>
      <c r="R31" s="40"/>
      <c r="S31" s="40"/>
      <c r="T31" s="52"/>
    </row>
    <row r="32" spans="1:20" ht="32.25" customHeight="1" thickBot="1">
      <c r="A32" s="122"/>
      <c r="B32" s="122"/>
      <c r="C32" s="122"/>
      <c r="D32" s="122"/>
      <c r="E32" s="122"/>
      <c r="F32" s="122"/>
      <c r="G32" s="122"/>
      <c r="H32" s="122"/>
      <c r="O32" s="40"/>
    </row>
    <row r="33" spans="1:20" ht="23.25" thickBot="1">
      <c r="A33" s="119" t="s">
        <v>34</v>
      </c>
      <c r="B33" s="120"/>
      <c r="C33" s="120"/>
      <c r="D33" s="120"/>
      <c r="E33" s="120"/>
      <c r="F33" s="120"/>
      <c r="G33" s="120"/>
      <c r="H33" s="121"/>
      <c r="L33" s="40"/>
      <c r="M33" s="40"/>
      <c r="N33" s="40"/>
      <c r="O33" s="40"/>
      <c r="P33" s="40"/>
      <c r="Q33" s="40"/>
      <c r="R33" s="40"/>
      <c r="S33" s="40"/>
      <c r="T33" s="79"/>
    </row>
    <row r="34" spans="1:20" ht="22.5">
      <c r="A34" s="123" t="s">
        <v>36</v>
      </c>
      <c r="B34" s="123"/>
      <c r="C34" s="123"/>
      <c r="D34" s="123"/>
      <c r="E34" s="123"/>
      <c r="F34" s="123"/>
      <c r="G34" s="123"/>
      <c r="H34" s="123"/>
      <c r="O34" s="79"/>
    </row>
    <row r="35" spans="1:20" ht="21">
      <c r="A35" s="124" t="s">
        <v>37</v>
      </c>
      <c r="B35" s="124"/>
      <c r="C35" s="124"/>
      <c r="D35" s="124"/>
      <c r="E35" s="124"/>
      <c r="F35" s="124"/>
      <c r="G35" s="124"/>
      <c r="H35" s="124"/>
      <c r="O35" s="40"/>
      <c r="P35" s="40"/>
      <c r="Q35" s="40"/>
      <c r="R35" s="40" t="s">
        <v>38</v>
      </c>
      <c r="S35" s="40" t="s">
        <v>39</v>
      </c>
      <c r="T35" s="40">
        <f>12*6</f>
        <v>72</v>
      </c>
    </row>
    <row r="36" spans="1:20">
      <c r="C36" s="40"/>
      <c r="D36" s="40"/>
      <c r="E36" s="40"/>
      <c r="F36" s="40"/>
      <c r="G36" s="40"/>
      <c r="H36" s="40"/>
      <c r="O36" s="40"/>
      <c r="P36" s="40"/>
      <c r="Q36" s="40"/>
      <c r="R36" s="40"/>
      <c r="S36" s="40" t="s">
        <v>40</v>
      </c>
      <c r="T36" s="40">
        <f>5*27</f>
        <v>135</v>
      </c>
    </row>
    <row r="37" spans="1:20">
      <c r="C37" s="40"/>
      <c r="D37" s="40"/>
      <c r="E37" s="40"/>
      <c r="F37" s="40"/>
      <c r="G37" s="40"/>
      <c r="H37" s="40"/>
      <c r="O37" s="40"/>
      <c r="P37" s="40"/>
      <c r="Q37" s="40"/>
      <c r="R37" s="40"/>
      <c r="S37" s="40" t="s">
        <v>41</v>
      </c>
      <c r="T37" s="40">
        <f>3*6</f>
        <v>18</v>
      </c>
    </row>
    <row r="38" spans="1:20">
      <c r="C38" s="40"/>
      <c r="D38" s="40"/>
      <c r="E38" s="40"/>
      <c r="F38" s="40"/>
      <c r="G38" s="40"/>
      <c r="H38" s="40"/>
      <c r="O38" s="40"/>
      <c r="P38" s="40"/>
      <c r="Q38" s="40"/>
      <c r="R38" s="40"/>
      <c r="S38" s="40" t="s">
        <v>42</v>
      </c>
      <c r="T38" s="40">
        <f>6*6</f>
        <v>36</v>
      </c>
    </row>
    <row r="39" spans="1:20">
      <c r="C39" s="40"/>
      <c r="D39" s="40"/>
      <c r="E39" s="40"/>
      <c r="F39" s="40"/>
      <c r="G39" s="40"/>
      <c r="H39" s="40"/>
      <c r="O39" s="40"/>
      <c r="P39" s="40"/>
      <c r="Q39" s="40"/>
      <c r="R39" s="40"/>
      <c r="S39" s="40" t="s">
        <v>43</v>
      </c>
      <c r="T39" s="40">
        <f>(6*6)</f>
        <v>36</v>
      </c>
    </row>
    <row r="40" spans="1:20">
      <c r="C40" s="40"/>
      <c r="D40" s="40"/>
      <c r="E40" s="40"/>
      <c r="F40" s="40"/>
      <c r="G40" s="40"/>
      <c r="H40" s="40"/>
      <c r="O40" s="40"/>
      <c r="P40" s="40"/>
      <c r="Q40" s="40"/>
      <c r="R40" s="40"/>
      <c r="S40" s="40"/>
      <c r="T40" s="40">
        <f>SUM(T35:T39)</f>
        <v>297</v>
      </c>
    </row>
    <row r="41" spans="1:20">
      <c r="C41" s="40"/>
      <c r="D41" s="40"/>
      <c r="E41" s="40"/>
      <c r="F41" s="40"/>
      <c r="G41" s="40"/>
      <c r="H41" s="40"/>
      <c r="O41" s="40"/>
      <c r="P41" s="40"/>
      <c r="Q41" s="40"/>
      <c r="R41" s="40"/>
      <c r="S41" s="40"/>
      <c r="T41" s="40"/>
    </row>
    <row r="42" spans="1:20">
      <c r="C42" s="40"/>
      <c r="D42" s="40"/>
      <c r="E42" s="40"/>
      <c r="F42" s="40"/>
      <c r="G42" s="40"/>
      <c r="H42" s="40"/>
      <c r="O42" s="40"/>
      <c r="P42" s="40"/>
      <c r="Q42" s="40"/>
      <c r="R42" s="40"/>
      <c r="S42" s="40"/>
      <c r="T42" s="40"/>
    </row>
    <row r="43" spans="1:20">
      <c r="C43" s="40"/>
      <c r="D43" s="40"/>
      <c r="E43" s="40"/>
      <c r="F43" s="40"/>
      <c r="G43" s="40"/>
      <c r="H43" s="40"/>
      <c r="O43" s="40"/>
      <c r="P43" s="40"/>
      <c r="Q43" s="40"/>
      <c r="R43" s="40"/>
      <c r="S43" s="40"/>
      <c r="T43" s="40"/>
    </row>
    <row r="44" spans="1:20">
      <c r="C44" s="40"/>
      <c r="D44" s="40"/>
      <c r="E44" s="40"/>
      <c r="F44" s="40"/>
      <c r="G44" s="40"/>
      <c r="H44" s="40"/>
      <c r="O44" s="40"/>
      <c r="P44" s="40"/>
      <c r="Q44" s="40"/>
      <c r="R44" s="40"/>
      <c r="S44" s="40"/>
      <c r="T44" s="40"/>
    </row>
  </sheetData>
  <mergeCells count="11">
    <mergeCell ref="A20:A27"/>
    <mergeCell ref="A1:A2"/>
    <mergeCell ref="B1:B2"/>
    <mergeCell ref="C1:E1"/>
    <mergeCell ref="F1:H1"/>
    <mergeCell ref="A3:A19"/>
    <mergeCell ref="A28:A29"/>
    <mergeCell ref="A33:H33"/>
    <mergeCell ref="A31:H32"/>
    <mergeCell ref="A34:H34"/>
    <mergeCell ref="A35:H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خلاصه-ابلاغی</vt:lpstr>
      <vt:lpstr>تعرفه پیوند کبد سال 1403-ابلاغی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2024-07-10T11:39:27Z</dcterms:modified>
</cp:coreProperties>
</file>