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C27" i="1" s="1"/>
  <c r="D17" i="1"/>
  <c r="C18" i="1" s="1"/>
  <c r="C17" i="1"/>
  <c r="H7" i="1"/>
  <c r="G7" i="1"/>
  <c r="F7" i="1"/>
  <c r="E7" i="1"/>
  <c r="D7" i="1"/>
  <c r="C7" i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C9" i="1" l="1"/>
  <c r="C11" i="1" s="1"/>
  <c r="C32" i="1"/>
  <c r="C24" i="1"/>
  <c r="C26" i="1" s="1"/>
  <c r="C28" i="1" s="1"/>
  <c r="C35" i="1" l="1"/>
  <c r="C34" i="1"/>
  <c r="C30" i="1"/>
  <c r="C31" i="1"/>
</calcChain>
</file>

<file path=xl/sharedStrings.xml><?xml version="1.0" encoding="utf-8"?>
<sst xmlns="http://schemas.openxmlformats.org/spreadsheetml/2006/main" count="55" uniqueCount="51">
  <si>
    <t xml:space="preserve">هزینه تجهیزات سرمایه ای </t>
  </si>
  <si>
    <t xml:space="preserve">کدملی </t>
  </si>
  <si>
    <t>ویژگی کد</t>
  </si>
  <si>
    <t>شرح کد (Value)</t>
  </si>
  <si>
    <t>توضیحات</t>
  </si>
  <si>
    <t xml:space="preserve"> کل</t>
  </si>
  <si>
    <t>حرفه‌ای</t>
  </si>
  <si>
    <t>فنی</t>
  </si>
  <si>
    <t>ارزش پایه بیهوشی</t>
  </si>
  <si>
    <t xml:space="preserve">عنوان تجهیزات </t>
  </si>
  <si>
    <t>دوربین استریو فروسرخ و ملحقات</t>
  </si>
  <si>
    <t>کامپیوتر با کارایی بالا</t>
  </si>
  <si>
    <t>مانیتور</t>
  </si>
  <si>
    <t>ترولی ها و بازوهای دوربین سیستم پردازشی</t>
  </si>
  <si>
    <t>ابزارهای نویگیشن</t>
  </si>
  <si>
    <t xml:space="preserve">کابل ها و بردهای جانبی </t>
  </si>
  <si>
    <t>+</t>
  </si>
  <si>
    <t>عمل استریوتاکتیک ولومتریک با کمک کامپیوتر، داخل جمجمه‌ای، ‌خارج جمجمه‌ای یا نخاعی</t>
  </si>
  <si>
    <t>قیمت  تجهیزات (ریال)</t>
  </si>
  <si>
    <t xml:space="preserve">طول عمر </t>
  </si>
  <si>
    <t>هزینه استهلاک سالیانه(ریال)</t>
  </si>
  <si>
    <t>هزینه تعمیر و نگهداری(ریال)</t>
  </si>
  <si>
    <t>جمع هزینه های استهلاک و تعمیر و نگهداری هر آیتم  سالیانه(ریال)</t>
  </si>
  <si>
    <t>جمع هزینه های استهلاک و تعمیر و نگهداری  سالیانه(ریال)</t>
  </si>
  <si>
    <t>تعداد ساعات جراحی سالیانه</t>
  </si>
  <si>
    <t xml:space="preserve">هزینه تجهیزات سرمایه ای به ازای هر ساعت جراحی </t>
  </si>
  <si>
    <t xml:space="preserve">هزینه ملزومات مصرفی </t>
  </si>
  <si>
    <t xml:space="preserve">عنوان اقلام مصرفی </t>
  </si>
  <si>
    <t>گوی های بازتاب فروسرخ کوت نقره</t>
  </si>
  <si>
    <t>هدبند</t>
  </si>
  <si>
    <t xml:space="preserve">میزان  مصرف به ازای هر عمل جراحی </t>
  </si>
  <si>
    <t>قیمت هر آیتم(ریال)</t>
  </si>
  <si>
    <t xml:space="preserve">میانگین ساعات عمل جراحی </t>
  </si>
  <si>
    <t xml:space="preserve">هزینه اقلام مصرفی به ازای هر ساعت عمل جراحی </t>
  </si>
  <si>
    <t xml:space="preserve">جمع هزینه اقلام مصرفی به ازای هر ساعت </t>
  </si>
  <si>
    <t xml:space="preserve">هزینه نیروی انسانی </t>
  </si>
  <si>
    <t>نوع فعالیت</t>
  </si>
  <si>
    <t xml:space="preserve">مهندسی پزشک به ازای هر عمل علاوه بر حقوق </t>
  </si>
  <si>
    <t>راننده به ازای هر حمل (رفت به بیمارستان و برگشت به شرکت)</t>
  </si>
  <si>
    <t>دو نفر کارگر جهت جابجایی دستگاه از شرکت تا اتاق عمل</t>
  </si>
  <si>
    <t xml:space="preserve">تعداد افراد </t>
  </si>
  <si>
    <t xml:space="preserve">هزینه به ازای هر عمل جراحی </t>
  </si>
  <si>
    <t>جمع هزینه  هر نیروی انسانی برای یک مورد جراحی</t>
  </si>
  <si>
    <t xml:space="preserve">جمع کل هزینه نیروی انسانی </t>
  </si>
  <si>
    <t>میانگین هزینه نیروی انسانی به ازای یک ساعت جراحی (با احتساب هزینه حمل و نقل دستگاه)</t>
  </si>
  <si>
    <t>میانگین هزینه نیروی انسانی به ازای یک ساعت جراحی برای دستگاه های مستقر</t>
  </si>
  <si>
    <t>جمع کل هزینه ها به ازای یک ساعت عمل جراحی (نیاز به حمل و نقل)</t>
  </si>
  <si>
    <t xml:space="preserve">ارزش ریالی جزء فنی </t>
  </si>
  <si>
    <t>ارزش نسبی جزء فنی (نیاز به حمل و نقل)</t>
  </si>
  <si>
    <t>میانگین هزینه جزء فنی برای یک جراحی 5 ساعته (نیاز به حمل و نقل)</t>
  </si>
  <si>
    <t>جمع کل هزینه ها به ازای یک ساعت عمل جراحی (برای دستگاه های مستقر)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</si>
</sst>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0"/>
      <color theme="1"/>
      <name val="B Titr"/>
      <charset val="178"/>
    </font>
    <font>
      <b/>
      <sz val="11"/>
      <color rgb="FF000000"/>
      <name val="B Nazanin"/>
      <charset val="178"/>
    </font>
    <font>
      <sz val="10"/>
      <name val="Arial"/>
      <family val="2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sz val="12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readingOrder="2"/>
    </xf>
    <xf numFmtId="1" fontId="6" fillId="0" borderId="7" xfId="2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 wrapText="1" readingOrder="2"/>
    </xf>
    <xf numFmtId="0" fontId="4" fillId="0" borderId="7" xfId="0" applyFont="1" applyFill="1" applyBorder="1" applyAlignment="1">
      <alignment horizontal="right" vertical="center" wrapText="1" readingOrder="2"/>
    </xf>
    <xf numFmtId="49" fontId="6" fillId="0" borderId="7" xfId="2" applyNumberFormat="1" applyFont="1" applyFill="1" applyBorder="1" applyAlignment="1">
      <alignment horizontal="center" vertical="center" readingOrder="2"/>
    </xf>
    <xf numFmtId="0" fontId="4" fillId="0" borderId="7" xfId="0" applyFont="1" applyFill="1" applyBorder="1" applyAlignment="1">
      <alignment horizontal="center" vertical="center" readingOrder="2"/>
    </xf>
    <xf numFmtId="49" fontId="6" fillId="0" borderId="9" xfId="2" applyNumberFormat="1" applyFont="1" applyFill="1" applyBorder="1" applyAlignment="1">
      <alignment horizontal="center" vertical="center" readingOrder="2"/>
    </xf>
    <xf numFmtId="0" fontId="7" fillId="0" borderId="0" xfId="0" applyFont="1"/>
    <xf numFmtId="0" fontId="6" fillId="5" borderId="10" xfId="0" applyFont="1" applyFill="1" applyBorder="1" applyAlignment="1">
      <alignment vertical="center" wrapText="1"/>
    </xf>
    <xf numFmtId="3" fontId="6" fillId="5" borderId="11" xfId="0" applyNumberFormat="1" applyFont="1" applyFill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vertical="center" wrapText="1"/>
    </xf>
    <xf numFmtId="3" fontId="6" fillId="5" borderId="15" xfId="0" applyNumberFormat="1" applyFont="1" applyFill="1" applyBorder="1" applyAlignment="1">
      <alignment horizontal="center" vertical="center"/>
    </xf>
    <xf numFmtId="3" fontId="6" fillId="5" borderId="16" xfId="0" applyNumberFormat="1" applyFont="1" applyFill="1" applyBorder="1" applyAlignment="1">
      <alignment horizontal="center" vertical="center"/>
    </xf>
    <xf numFmtId="3" fontId="6" fillId="5" borderId="17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/>
    </xf>
    <xf numFmtId="3" fontId="6" fillId="5" borderId="16" xfId="0" applyNumberFormat="1" applyFont="1" applyFill="1" applyBorder="1" applyAlignment="1">
      <alignment horizontal="center"/>
    </xf>
    <xf numFmtId="3" fontId="6" fillId="5" borderId="17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6" fillId="5" borderId="14" xfId="0" applyFont="1" applyFill="1" applyBorder="1" applyAlignment="1">
      <alignment horizontal="right" vertical="center" wrapText="1"/>
    </xf>
    <xf numFmtId="0" fontId="6" fillId="5" borderId="18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righ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/>
    <xf numFmtId="0" fontId="8" fillId="8" borderId="22" xfId="0" applyFont="1" applyFill="1" applyBorder="1" applyAlignment="1"/>
    <xf numFmtId="0" fontId="2" fillId="9" borderId="23" xfId="0" applyFont="1" applyFill="1" applyBorder="1" applyAlignment="1">
      <alignment horizontal="right" vertical="center" wrapText="1"/>
    </xf>
    <xf numFmtId="3" fontId="2" fillId="9" borderId="24" xfId="0" applyNumberFormat="1" applyFont="1" applyFill="1" applyBorder="1" applyAlignment="1">
      <alignment horizontal="center"/>
    </xf>
    <xf numFmtId="0" fontId="2" fillId="9" borderId="15" xfId="0" applyFont="1" applyFill="1" applyBorder="1" applyAlignment="1">
      <alignment horizontal="right" vertical="center" wrapText="1"/>
    </xf>
    <xf numFmtId="3" fontId="2" fillId="9" borderId="16" xfId="1" applyNumberFormat="1" applyFont="1" applyFill="1" applyBorder="1" applyAlignment="1">
      <alignment horizontal="center" vertical="center"/>
    </xf>
    <xf numFmtId="3" fontId="2" fillId="9" borderId="16" xfId="0" applyNumberFormat="1" applyFont="1" applyFill="1" applyBorder="1" applyAlignment="1">
      <alignment horizontal="center"/>
    </xf>
    <xf numFmtId="0" fontId="2" fillId="9" borderId="19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3" fontId="2" fillId="9" borderId="17" xfId="0" applyNumberFormat="1" applyFont="1" applyFill="1" applyBorder="1" applyAlignment="1">
      <alignment horizontal="center"/>
    </xf>
    <xf numFmtId="0" fontId="2" fillId="11" borderId="23" xfId="0" applyFont="1" applyFill="1" applyBorder="1" applyAlignment="1">
      <alignment horizontal="right" vertical="center" wrapText="1"/>
    </xf>
    <xf numFmtId="0" fontId="2" fillId="11" borderId="15" xfId="0" applyFont="1" applyFill="1" applyBorder="1" applyAlignment="1">
      <alignment horizontal="right" vertical="center" wrapText="1"/>
    </xf>
    <xf numFmtId="0" fontId="2" fillId="11" borderId="19" xfId="0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center"/>
    </xf>
    <xf numFmtId="3" fontId="2" fillId="11" borderId="36" xfId="0" applyNumberFormat="1" applyFont="1" applyFill="1" applyBorder="1" applyAlignment="1">
      <alignment horizontal="center" vertical="center"/>
    </xf>
    <xf numFmtId="3" fontId="2" fillId="11" borderId="37" xfId="0" applyNumberFormat="1" applyFont="1" applyFill="1" applyBorder="1" applyAlignment="1">
      <alignment horizontal="center" vertical="center"/>
    </xf>
    <xf numFmtId="3" fontId="2" fillId="11" borderId="38" xfId="0" applyNumberFormat="1" applyFont="1" applyFill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4" fontId="2" fillId="12" borderId="36" xfId="0" applyNumberFormat="1" applyFont="1" applyFill="1" applyBorder="1" applyAlignment="1">
      <alignment horizontal="center" vertical="center"/>
    </xf>
    <xf numFmtId="4" fontId="2" fillId="12" borderId="37" xfId="0" applyNumberFormat="1" applyFont="1" applyFill="1" applyBorder="1" applyAlignment="1">
      <alignment horizontal="center" vertical="center"/>
    </xf>
    <xf numFmtId="4" fontId="2" fillId="12" borderId="38" xfId="0" applyNumberFormat="1" applyFont="1" applyFill="1" applyBorder="1" applyAlignment="1">
      <alignment horizontal="center" vertical="center"/>
    </xf>
    <xf numFmtId="3" fontId="2" fillId="12" borderId="28" xfId="0" applyNumberFormat="1" applyFont="1" applyFill="1" applyBorder="1" applyAlignment="1">
      <alignment horizontal="center" vertical="center"/>
    </xf>
    <xf numFmtId="3" fontId="2" fillId="12" borderId="29" xfId="0" applyNumberFormat="1" applyFont="1" applyFill="1" applyBorder="1" applyAlignment="1">
      <alignment horizontal="center" vertical="center"/>
    </xf>
    <xf numFmtId="3" fontId="2" fillId="12" borderId="30" xfId="0" applyNumberFormat="1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/>
    </xf>
    <xf numFmtId="0" fontId="8" fillId="8" borderId="27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31" xfId="0" applyFont="1" applyFill="1" applyBorder="1" applyAlignment="1">
      <alignment horizontal="center"/>
    </xf>
    <xf numFmtId="0" fontId="8" fillId="8" borderId="32" xfId="0" applyFont="1" applyFill="1" applyBorder="1" applyAlignment="1">
      <alignment horizontal="center"/>
    </xf>
    <xf numFmtId="3" fontId="2" fillId="9" borderId="16" xfId="0" applyNumberFormat="1" applyFont="1" applyFill="1" applyBorder="1" applyAlignment="1">
      <alignment horizontal="center" vertical="center"/>
    </xf>
    <xf numFmtId="3" fontId="2" fillId="9" borderId="17" xfId="0" applyNumberFormat="1" applyFont="1" applyFill="1" applyBorder="1" applyAlignment="1">
      <alignment horizontal="center" vertical="center"/>
    </xf>
    <xf numFmtId="3" fontId="2" fillId="9" borderId="28" xfId="0" applyNumberFormat="1" applyFont="1" applyFill="1" applyBorder="1" applyAlignment="1">
      <alignment horizontal="center" vertical="center"/>
    </xf>
    <xf numFmtId="3" fontId="2" fillId="9" borderId="29" xfId="0" applyNumberFormat="1" applyFont="1" applyFill="1" applyBorder="1" applyAlignment="1">
      <alignment horizontal="center" vertical="center"/>
    </xf>
    <xf numFmtId="3" fontId="2" fillId="9" borderId="30" xfId="0" applyNumberFormat="1" applyFont="1" applyFill="1" applyBorder="1" applyAlignment="1">
      <alignment horizontal="center" vertical="center"/>
    </xf>
    <xf numFmtId="3" fontId="2" fillId="11" borderId="33" xfId="0" applyNumberFormat="1" applyFont="1" applyFill="1" applyBorder="1" applyAlignment="1">
      <alignment horizontal="center" vertical="center"/>
    </xf>
    <xf numFmtId="3" fontId="2" fillId="11" borderId="34" xfId="0" applyNumberFormat="1" applyFont="1" applyFill="1" applyBorder="1" applyAlignment="1">
      <alignment horizontal="center" vertical="center"/>
    </xf>
    <xf numFmtId="3" fontId="2" fillId="11" borderId="35" xfId="0" applyNumberFormat="1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3" fontId="2" fillId="12" borderId="36" xfId="0" applyNumberFormat="1" applyFont="1" applyFill="1" applyBorder="1" applyAlignment="1">
      <alignment horizontal="center" vertical="center"/>
    </xf>
    <xf numFmtId="3" fontId="2" fillId="12" borderId="37" xfId="0" applyNumberFormat="1" applyFont="1" applyFill="1" applyBorder="1" applyAlignment="1">
      <alignment horizontal="center" vertical="center"/>
    </xf>
    <xf numFmtId="3" fontId="2" fillId="12" borderId="38" xfId="0" applyNumberFormat="1" applyFont="1" applyFill="1" applyBorder="1" applyAlignment="1">
      <alignment horizontal="center" vertical="center"/>
    </xf>
    <xf numFmtId="3" fontId="2" fillId="9" borderId="24" xfId="0" applyNumberFormat="1" applyFont="1" applyFill="1" applyBorder="1" applyAlignment="1">
      <alignment horizontal="center"/>
    </xf>
    <xf numFmtId="3" fontId="2" fillId="9" borderId="25" xfId="0" applyNumberFormat="1" applyFont="1" applyFill="1" applyBorder="1" applyAlignment="1">
      <alignment horizontal="center"/>
    </xf>
    <xf numFmtId="3" fontId="2" fillId="9" borderId="16" xfId="1" applyNumberFormat="1" applyFont="1" applyFill="1" applyBorder="1" applyAlignment="1">
      <alignment horizontal="center" vertical="center"/>
    </xf>
    <xf numFmtId="3" fontId="2" fillId="9" borderId="17" xfId="1" applyNumberFormat="1" applyFont="1" applyFill="1" applyBorder="1" applyAlignment="1">
      <alignment horizontal="center" vertical="center"/>
    </xf>
    <xf numFmtId="3" fontId="2" fillId="9" borderId="16" xfId="0" applyNumberFormat="1" applyFont="1" applyFill="1" applyBorder="1" applyAlignment="1">
      <alignment horizontal="center"/>
    </xf>
    <xf numFmtId="3" fontId="2" fillId="9" borderId="17" xfId="0" applyNumberFormat="1" applyFont="1" applyFill="1" applyBorder="1" applyAlignment="1">
      <alignment horizontal="center"/>
    </xf>
    <xf numFmtId="3" fontId="2" fillId="9" borderId="20" xfId="0" applyNumberFormat="1" applyFont="1" applyFill="1" applyBorder="1" applyAlignment="1">
      <alignment horizontal="center"/>
    </xf>
    <xf numFmtId="3" fontId="2" fillId="9" borderId="2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3" fontId="6" fillId="5" borderId="16" xfId="0" applyNumberFormat="1" applyFont="1" applyFill="1" applyBorder="1" applyAlignment="1">
      <alignment horizontal="center" vertical="center"/>
    </xf>
    <xf numFmtId="3" fontId="6" fillId="5" borderId="17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/>
    </xf>
    <xf numFmtId="3" fontId="6" fillId="5" borderId="16" xfId="0" applyNumberFormat="1" applyFont="1" applyFill="1" applyBorder="1" applyAlignment="1">
      <alignment horizontal="center"/>
    </xf>
    <xf numFmtId="3" fontId="6" fillId="5" borderId="17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3" fontId="6" fillId="5" borderId="20" xfId="0" applyNumberFormat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rightToLeft="1" tabSelected="1" topLeftCell="A16" workbookViewId="0">
      <selection activeCell="L10" sqref="L10"/>
    </sheetView>
  </sheetViews>
  <sheetFormatPr defaultRowHeight="15" x14ac:dyDescent="0.25"/>
  <cols>
    <col min="1" max="1" width="4.42578125" customWidth="1"/>
    <col min="2" max="2" width="55.7109375" style="1" customWidth="1"/>
    <col min="3" max="3" width="26.42578125" style="2" customWidth="1"/>
    <col min="4" max="4" width="18.28515625" style="2" customWidth="1"/>
    <col min="5" max="5" width="17.42578125" style="2" customWidth="1"/>
    <col min="6" max="6" width="15.28515625" customWidth="1"/>
    <col min="7" max="7" width="15.140625" style="2" customWidth="1"/>
    <col min="8" max="8" width="12.7109375" style="2" customWidth="1"/>
    <col min="9" max="9" width="6" customWidth="1"/>
    <col min="12" max="12" width="55.5703125" customWidth="1"/>
    <col min="17" max="17" width="10.42578125" customWidth="1"/>
    <col min="257" max="257" width="62.140625" customWidth="1"/>
    <col min="258" max="258" width="15.42578125" customWidth="1"/>
    <col min="259" max="259" width="13.7109375" customWidth="1"/>
    <col min="260" max="260" width="17.42578125" customWidth="1"/>
    <col min="261" max="261" width="15.28515625" customWidth="1"/>
    <col min="262" max="262" width="15.140625" customWidth="1"/>
    <col min="263" max="263" width="12.7109375" customWidth="1"/>
    <col min="513" max="513" width="62.140625" customWidth="1"/>
    <col min="514" max="514" width="15.42578125" customWidth="1"/>
    <col min="515" max="515" width="13.7109375" customWidth="1"/>
    <col min="516" max="516" width="17.42578125" customWidth="1"/>
    <col min="517" max="517" width="15.28515625" customWidth="1"/>
    <col min="518" max="518" width="15.140625" customWidth="1"/>
    <col min="519" max="519" width="12.7109375" customWidth="1"/>
    <col min="769" max="769" width="62.140625" customWidth="1"/>
    <col min="770" max="770" width="15.42578125" customWidth="1"/>
    <col min="771" max="771" width="13.7109375" customWidth="1"/>
    <col min="772" max="772" width="17.42578125" customWidth="1"/>
    <col min="773" max="773" width="15.28515625" customWidth="1"/>
    <col min="774" max="774" width="15.140625" customWidth="1"/>
    <col min="775" max="775" width="12.7109375" customWidth="1"/>
    <col min="1025" max="1025" width="62.140625" customWidth="1"/>
    <col min="1026" max="1026" width="15.42578125" customWidth="1"/>
    <col min="1027" max="1027" width="13.7109375" customWidth="1"/>
    <col min="1028" max="1028" width="17.42578125" customWidth="1"/>
    <col min="1029" max="1029" width="15.28515625" customWidth="1"/>
    <col min="1030" max="1030" width="15.140625" customWidth="1"/>
    <col min="1031" max="1031" width="12.7109375" customWidth="1"/>
    <col min="1281" max="1281" width="62.140625" customWidth="1"/>
    <col min="1282" max="1282" width="15.42578125" customWidth="1"/>
    <col min="1283" max="1283" width="13.7109375" customWidth="1"/>
    <col min="1284" max="1284" width="17.42578125" customWidth="1"/>
    <col min="1285" max="1285" width="15.28515625" customWidth="1"/>
    <col min="1286" max="1286" width="15.140625" customWidth="1"/>
    <col min="1287" max="1287" width="12.7109375" customWidth="1"/>
    <col min="1537" max="1537" width="62.140625" customWidth="1"/>
    <col min="1538" max="1538" width="15.42578125" customWidth="1"/>
    <col min="1539" max="1539" width="13.7109375" customWidth="1"/>
    <col min="1540" max="1540" width="17.42578125" customWidth="1"/>
    <col min="1541" max="1541" width="15.28515625" customWidth="1"/>
    <col min="1542" max="1542" width="15.140625" customWidth="1"/>
    <col min="1543" max="1543" width="12.7109375" customWidth="1"/>
    <col min="1793" max="1793" width="62.140625" customWidth="1"/>
    <col min="1794" max="1794" width="15.42578125" customWidth="1"/>
    <col min="1795" max="1795" width="13.7109375" customWidth="1"/>
    <col min="1796" max="1796" width="17.42578125" customWidth="1"/>
    <col min="1797" max="1797" width="15.28515625" customWidth="1"/>
    <col min="1798" max="1798" width="15.140625" customWidth="1"/>
    <col min="1799" max="1799" width="12.7109375" customWidth="1"/>
    <col min="2049" max="2049" width="62.140625" customWidth="1"/>
    <col min="2050" max="2050" width="15.42578125" customWidth="1"/>
    <col min="2051" max="2051" width="13.7109375" customWidth="1"/>
    <col min="2052" max="2052" width="17.42578125" customWidth="1"/>
    <col min="2053" max="2053" width="15.28515625" customWidth="1"/>
    <col min="2054" max="2054" width="15.140625" customWidth="1"/>
    <col min="2055" max="2055" width="12.7109375" customWidth="1"/>
    <col min="2305" max="2305" width="62.140625" customWidth="1"/>
    <col min="2306" max="2306" width="15.42578125" customWidth="1"/>
    <col min="2307" max="2307" width="13.7109375" customWidth="1"/>
    <col min="2308" max="2308" width="17.42578125" customWidth="1"/>
    <col min="2309" max="2309" width="15.28515625" customWidth="1"/>
    <col min="2310" max="2310" width="15.140625" customWidth="1"/>
    <col min="2311" max="2311" width="12.7109375" customWidth="1"/>
    <col min="2561" max="2561" width="62.140625" customWidth="1"/>
    <col min="2562" max="2562" width="15.42578125" customWidth="1"/>
    <col min="2563" max="2563" width="13.7109375" customWidth="1"/>
    <col min="2564" max="2564" width="17.42578125" customWidth="1"/>
    <col min="2565" max="2565" width="15.28515625" customWidth="1"/>
    <col min="2566" max="2566" width="15.140625" customWidth="1"/>
    <col min="2567" max="2567" width="12.7109375" customWidth="1"/>
    <col min="2817" max="2817" width="62.140625" customWidth="1"/>
    <col min="2818" max="2818" width="15.42578125" customWidth="1"/>
    <col min="2819" max="2819" width="13.7109375" customWidth="1"/>
    <col min="2820" max="2820" width="17.42578125" customWidth="1"/>
    <col min="2821" max="2821" width="15.28515625" customWidth="1"/>
    <col min="2822" max="2822" width="15.140625" customWidth="1"/>
    <col min="2823" max="2823" width="12.7109375" customWidth="1"/>
    <col min="3073" max="3073" width="62.140625" customWidth="1"/>
    <col min="3074" max="3074" width="15.42578125" customWidth="1"/>
    <col min="3075" max="3075" width="13.7109375" customWidth="1"/>
    <col min="3076" max="3076" width="17.42578125" customWidth="1"/>
    <col min="3077" max="3077" width="15.28515625" customWidth="1"/>
    <col min="3078" max="3078" width="15.140625" customWidth="1"/>
    <col min="3079" max="3079" width="12.7109375" customWidth="1"/>
    <col min="3329" max="3329" width="62.140625" customWidth="1"/>
    <col min="3330" max="3330" width="15.42578125" customWidth="1"/>
    <col min="3331" max="3331" width="13.7109375" customWidth="1"/>
    <col min="3332" max="3332" width="17.42578125" customWidth="1"/>
    <col min="3333" max="3333" width="15.28515625" customWidth="1"/>
    <col min="3334" max="3334" width="15.140625" customWidth="1"/>
    <col min="3335" max="3335" width="12.7109375" customWidth="1"/>
    <col min="3585" max="3585" width="62.140625" customWidth="1"/>
    <col min="3586" max="3586" width="15.42578125" customWidth="1"/>
    <col min="3587" max="3587" width="13.7109375" customWidth="1"/>
    <col min="3588" max="3588" width="17.42578125" customWidth="1"/>
    <col min="3589" max="3589" width="15.28515625" customWidth="1"/>
    <col min="3590" max="3590" width="15.140625" customWidth="1"/>
    <col min="3591" max="3591" width="12.7109375" customWidth="1"/>
    <col min="3841" max="3841" width="62.140625" customWidth="1"/>
    <col min="3842" max="3842" width="15.42578125" customWidth="1"/>
    <col min="3843" max="3843" width="13.7109375" customWidth="1"/>
    <col min="3844" max="3844" width="17.42578125" customWidth="1"/>
    <col min="3845" max="3845" width="15.28515625" customWidth="1"/>
    <col min="3846" max="3846" width="15.140625" customWidth="1"/>
    <col min="3847" max="3847" width="12.7109375" customWidth="1"/>
    <col min="4097" max="4097" width="62.140625" customWidth="1"/>
    <col min="4098" max="4098" width="15.42578125" customWidth="1"/>
    <col min="4099" max="4099" width="13.7109375" customWidth="1"/>
    <col min="4100" max="4100" width="17.42578125" customWidth="1"/>
    <col min="4101" max="4101" width="15.28515625" customWidth="1"/>
    <col min="4102" max="4102" width="15.140625" customWidth="1"/>
    <col min="4103" max="4103" width="12.7109375" customWidth="1"/>
    <col min="4353" max="4353" width="62.140625" customWidth="1"/>
    <col min="4354" max="4354" width="15.42578125" customWidth="1"/>
    <col min="4355" max="4355" width="13.7109375" customWidth="1"/>
    <col min="4356" max="4356" width="17.42578125" customWidth="1"/>
    <col min="4357" max="4357" width="15.28515625" customWidth="1"/>
    <col min="4358" max="4358" width="15.140625" customWidth="1"/>
    <col min="4359" max="4359" width="12.7109375" customWidth="1"/>
    <col min="4609" max="4609" width="62.140625" customWidth="1"/>
    <col min="4610" max="4610" width="15.42578125" customWidth="1"/>
    <col min="4611" max="4611" width="13.7109375" customWidth="1"/>
    <col min="4612" max="4612" width="17.42578125" customWidth="1"/>
    <col min="4613" max="4613" width="15.28515625" customWidth="1"/>
    <col min="4614" max="4614" width="15.140625" customWidth="1"/>
    <col min="4615" max="4615" width="12.7109375" customWidth="1"/>
    <col min="4865" max="4865" width="62.140625" customWidth="1"/>
    <col min="4866" max="4866" width="15.42578125" customWidth="1"/>
    <col min="4867" max="4867" width="13.7109375" customWidth="1"/>
    <col min="4868" max="4868" width="17.42578125" customWidth="1"/>
    <col min="4869" max="4869" width="15.28515625" customWidth="1"/>
    <col min="4870" max="4870" width="15.140625" customWidth="1"/>
    <col min="4871" max="4871" width="12.7109375" customWidth="1"/>
    <col min="5121" max="5121" width="62.140625" customWidth="1"/>
    <col min="5122" max="5122" width="15.42578125" customWidth="1"/>
    <col min="5123" max="5123" width="13.7109375" customWidth="1"/>
    <col min="5124" max="5124" width="17.42578125" customWidth="1"/>
    <col min="5125" max="5125" width="15.28515625" customWidth="1"/>
    <col min="5126" max="5126" width="15.140625" customWidth="1"/>
    <col min="5127" max="5127" width="12.7109375" customWidth="1"/>
    <col min="5377" max="5377" width="62.140625" customWidth="1"/>
    <col min="5378" max="5378" width="15.42578125" customWidth="1"/>
    <col min="5379" max="5379" width="13.7109375" customWidth="1"/>
    <col min="5380" max="5380" width="17.42578125" customWidth="1"/>
    <col min="5381" max="5381" width="15.28515625" customWidth="1"/>
    <col min="5382" max="5382" width="15.140625" customWidth="1"/>
    <col min="5383" max="5383" width="12.7109375" customWidth="1"/>
    <col min="5633" max="5633" width="62.140625" customWidth="1"/>
    <col min="5634" max="5634" width="15.42578125" customWidth="1"/>
    <col min="5635" max="5635" width="13.7109375" customWidth="1"/>
    <col min="5636" max="5636" width="17.42578125" customWidth="1"/>
    <col min="5637" max="5637" width="15.28515625" customWidth="1"/>
    <col min="5638" max="5638" width="15.140625" customWidth="1"/>
    <col min="5639" max="5639" width="12.7109375" customWidth="1"/>
    <col min="5889" max="5889" width="62.140625" customWidth="1"/>
    <col min="5890" max="5890" width="15.42578125" customWidth="1"/>
    <col min="5891" max="5891" width="13.7109375" customWidth="1"/>
    <col min="5892" max="5892" width="17.42578125" customWidth="1"/>
    <col min="5893" max="5893" width="15.28515625" customWidth="1"/>
    <col min="5894" max="5894" width="15.140625" customWidth="1"/>
    <col min="5895" max="5895" width="12.7109375" customWidth="1"/>
    <col min="6145" max="6145" width="62.140625" customWidth="1"/>
    <col min="6146" max="6146" width="15.42578125" customWidth="1"/>
    <col min="6147" max="6147" width="13.7109375" customWidth="1"/>
    <col min="6148" max="6148" width="17.42578125" customWidth="1"/>
    <col min="6149" max="6149" width="15.28515625" customWidth="1"/>
    <col min="6150" max="6150" width="15.140625" customWidth="1"/>
    <col min="6151" max="6151" width="12.7109375" customWidth="1"/>
    <col min="6401" max="6401" width="62.140625" customWidth="1"/>
    <col min="6402" max="6402" width="15.42578125" customWidth="1"/>
    <col min="6403" max="6403" width="13.7109375" customWidth="1"/>
    <col min="6404" max="6404" width="17.42578125" customWidth="1"/>
    <col min="6405" max="6405" width="15.28515625" customWidth="1"/>
    <col min="6406" max="6406" width="15.140625" customWidth="1"/>
    <col min="6407" max="6407" width="12.7109375" customWidth="1"/>
    <col min="6657" max="6657" width="62.140625" customWidth="1"/>
    <col min="6658" max="6658" width="15.42578125" customWidth="1"/>
    <col min="6659" max="6659" width="13.7109375" customWidth="1"/>
    <col min="6660" max="6660" width="17.42578125" customWidth="1"/>
    <col min="6661" max="6661" width="15.28515625" customWidth="1"/>
    <col min="6662" max="6662" width="15.140625" customWidth="1"/>
    <col min="6663" max="6663" width="12.7109375" customWidth="1"/>
    <col min="6913" max="6913" width="62.140625" customWidth="1"/>
    <col min="6914" max="6914" width="15.42578125" customWidth="1"/>
    <col min="6915" max="6915" width="13.7109375" customWidth="1"/>
    <col min="6916" max="6916" width="17.42578125" customWidth="1"/>
    <col min="6917" max="6917" width="15.28515625" customWidth="1"/>
    <col min="6918" max="6918" width="15.140625" customWidth="1"/>
    <col min="6919" max="6919" width="12.7109375" customWidth="1"/>
    <col min="7169" max="7169" width="62.140625" customWidth="1"/>
    <col min="7170" max="7170" width="15.42578125" customWidth="1"/>
    <col min="7171" max="7171" width="13.7109375" customWidth="1"/>
    <col min="7172" max="7172" width="17.42578125" customWidth="1"/>
    <col min="7173" max="7173" width="15.28515625" customWidth="1"/>
    <col min="7174" max="7174" width="15.140625" customWidth="1"/>
    <col min="7175" max="7175" width="12.7109375" customWidth="1"/>
    <col min="7425" max="7425" width="62.140625" customWidth="1"/>
    <col min="7426" max="7426" width="15.42578125" customWidth="1"/>
    <col min="7427" max="7427" width="13.7109375" customWidth="1"/>
    <col min="7428" max="7428" width="17.42578125" customWidth="1"/>
    <col min="7429" max="7429" width="15.28515625" customWidth="1"/>
    <col min="7430" max="7430" width="15.140625" customWidth="1"/>
    <col min="7431" max="7431" width="12.7109375" customWidth="1"/>
    <col min="7681" max="7681" width="62.140625" customWidth="1"/>
    <col min="7682" max="7682" width="15.42578125" customWidth="1"/>
    <col min="7683" max="7683" width="13.7109375" customWidth="1"/>
    <col min="7684" max="7684" width="17.42578125" customWidth="1"/>
    <col min="7685" max="7685" width="15.28515625" customWidth="1"/>
    <col min="7686" max="7686" width="15.140625" customWidth="1"/>
    <col min="7687" max="7687" width="12.7109375" customWidth="1"/>
    <col min="7937" max="7937" width="62.140625" customWidth="1"/>
    <col min="7938" max="7938" width="15.42578125" customWidth="1"/>
    <col min="7939" max="7939" width="13.7109375" customWidth="1"/>
    <col min="7940" max="7940" width="17.42578125" customWidth="1"/>
    <col min="7941" max="7941" width="15.28515625" customWidth="1"/>
    <col min="7942" max="7942" width="15.140625" customWidth="1"/>
    <col min="7943" max="7943" width="12.7109375" customWidth="1"/>
    <col min="8193" max="8193" width="62.140625" customWidth="1"/>
    <col min="8194" max="8194" width="15.42578125" customWidth="1"/>
    <col min="8195" max="8195" width="13.7109375" customWidth="1"/>
    <col min="8196" max="8196" width="17.42578125" customWidth="1"/>
    <col min="8197" max="8197" width="15.28515625" customWidth="1"/>
    <col min="8198" max="8198" width="15.140625" customWidth="1"/>
    <col min="8199" max="8199" width="12.7109375" customWidth="1"/>
    <col min="8449" max="8449" width="62.140625" customWidth="1"/>
    <col min="8450" max="8450" width="15.42578125" customWidth="1"/>
    <col min="8451" max="8451" width="13.7109375" customWidth="1"/>
    <col min="8452" max="8452" width="17.42578125" customWidth="1"/>
    <col min="8453" max="8453" width="15.28515625" customWidth="1"/>
    <col min="8454" max="8454" width="15.140625" customWidth="1"/>
    <col min="8455" max="8455" width="12.7109375" customWidth="1"/>
    <col min="8705" max="8705" width="62.140625" customWidth="1"/>
    <col min="8706" max="8706" width="15.42578125" customWidth="1"/>
    <col min="8707" max="8707" width="13.7109375" customWidth="1"/>
    <col min="8708" max="8708" width="17.42578125" customWidth="1"/>
    <col min="8709" max="8709" width="15.28515625" customWidth="1"/>
    <col min="8710" max="8710" width="15.140625" customWidth="1"/>
    <col min="8711" max="8711" width="12.7109375" customWidth="1"/>
    <col min="8961" max="8961" width="62.140625" customWidth="1"/>
    <col min="8962" max="8962" width="15.42578125" customWidth="1"/>
    <col min="8963" max="8963" width="13.7109375" customWidth="1"/>
    <col min="8964" max="8964" width="17.42578125" customWidth="1"/>
    <col min="8965" max="8965" width="15.28515625" customWidth="1"/>
    <col min="8966" max="8966" width="15.140625" customWidth="1"/>
    <col min="8967" max="8967" width="12.7109375" customWidth="1"/>
    <col min="9217" max="9217" width="62.140625" customWidth="1"/>
    <col min="9218" max="9218" width="15.42578125" customWidth="1"/>
    <col min="9219" max="9219" width="13.7109375" customWidth="1"/>
    <col min="9220" max="9220" width="17.42578125" customWidth="1"/>
    <col min="9221" max="9221" width="15.28515625" customWidth="1"/>
    <col min="9222" max="9222" width="15.140625" customWidth="1"/>
    <col min="9223" max="9223" width="12.7109375" customWidth="1"/>
    <col min="9473" max="9473" width="62.140625" customWidth="1"/>
    <col min="9474" max="9474" width="15.42578125" customWidth="1"/>
    <col min="9475" max="9475" width="13.7109375" customWidth="1"/>
    <col min="9476" max="9476" width="17.42578125" customWidth="1"/>
    <col min="9477" max="9477" width="15.28515625" customWidth="1"/>
    <col min="9478" max="9478" width="15.140625" customWidth="1"/>
    <col min="9479" max="9479" width="12.7109375" customWidth="1"/>
    <col min="9729" max="9729" width="62.140625" customWidth="1"/>
    <col min="9730" max="9730" width="15.42578125" customWidth="1"/>
    <col min="9731" max="9731" width="13.7109375" customWidth="1"/>
    <col min="9732" max="9732" width="17.42578125" customWidth="1"/>
    <col min="9733" max="9733" width="15.28515625" customWidth="1"/>
    <col min="9734" max="9734" width="15.140625" customWidth="1"/>
    <col min="9735" max="9735" width="12.7109375" customWidth="1"/>
    <col min="9985" max="9985" width="62.140625" customWidth="1"/>
    <col min="9986" max="9986" width="15.42578125" customWidth="1"/>
    <col min="9987" max="9987" width="13.7109375" customWidth="1"/>
    <col min="9988" max="9988" width="17.42578125" customWidth="1"/>
    <col min="9989" max="9989" width="15.28515625" customWidth="1"/>
    <col min="9990" max="9990" width="15.140625" customWidth="1"/>
    <col min="9991" max="9991" width="12.7109375" customWidth="1"/>
    <col min="10241" max="10241" width="62.140625" customWidth="1"/>
    <col min="10242" max="10242" width="15.42578125" customWidth="1"/>
    <col min="10243" max="10243" width="13.7109375" customWidth="1"/>
    <col min="10244" max="10244" width="17.42578125" customWidth="1"/>
    <col min="10245" max="10245" width="15.28515625" customWidth="1"/>
    <col min="10246" max="10246" width="15.140625" customWidth="1"/>
    <col min="10247" max="10247" width="12.7109375" customWidth="1"/>
    <col min="10497" max="10497" width="62.140625" customWidth="1"/>
    <col min="10498" max="10498" width="15.42578125" customWidth="1"/>
    <col min="10499" max="10499" width="13.7109375" customWidth="1"/>
    <col min="10500" max="10500" width="17.42578125" customWidth="1"/>
    <col min="10501" max="10501" width="15.28515625" customWidth="1"/>
    <col min="10502" max="10502" width="15.140625" customWidth="1"/>
    <col min="10503" max="10503" width="12.7109375" customWidth="1"/>
    <col min="10753" max="10753" width="62.140625" customWidth="1"/>
    <col min="10754" max="10754" width="15.42578125" customWidth="1"/>
    <col min="10755" max="10755" width="13.7109375" customWidth="1"/>
    <col min="10756" max="10756" width="17.42578125" customWidth="1"/>
    <col min="10757" max="10757" width="15.28515625" customWidth="1"/>
    <col min="10758" max="10758" width="15.140625" customWidth="1"/>
    <col min="10759" max="10759" width="12.7109375" customWidth="1"/>
    <col min="11009" max="11009" width="62.140625" customWidth="1"/>
    <col min="11010" max="11010" width="15.42578125" customWidth="1"/>
    <col min="11011" max="11011" width="13.7109375" customWidth="1"/>
    <col min="11012" max="11012" width="17.42578125" customWidth="1"/>
    <col min="11013" max="11013" width="15.28515625" customWidth="1"/>
    <col min="11014" max="11014" width="15.140625" customWidth="1"/>
    <col min="11015" max="11015" width="12.7109375" customWidth="1"/>
    <col min="11265" max="11265" width="62.140625" customWidth="1"/>
    <col min="11266" max="11266" width="15.42578125" customWidth="1"/>
    <col min="11267" max="11267" width="13.7109375" customWidth="1"/>
    <col min="11268" max="11268" width="17.42578125" customWidth="1"/>
    <col min="11269" max="11269" width="15.28515625" customWidth="1"/>
    <col min="11270" max="11270" width="15.140625" customWidth="1"/>
    <col min="11271" max="11271" width="12.7109375" customWidth="1"/>
    <col min="11521" max="11521" width="62.140625" customWidth="1"/>
    <col min="11522" max="11522" width="15.42578125" customWidth="1"/>
    <col min="11523" max="11523" width="13.7109375" customWidth="1"/>
    <col min="11524" max="11524" width="17.42578125" customWidth="1"/>
    <col min="11525" max="11525" width="15.28515625" customWidth="1"/>
    <col min="11526" max="11526" width="15.140625" customWidth="1"/>
    <col min="11527" max="11527" width="12.7109375" customWidth="1"/>
    <col min="11777" max="11777" width="62.140625" customWidth="1"/>
    <col min="11778" max="11778" width="15.42578125" customWidth="1"/>
    <col min="11779" max="11779" width="13.7109375" customWidth="1"/>
    <col min="11780" max="11780" width="17.42578125" customWidth="1"/>
    <col min="11781" max="11781" width="15.28515625" customWidth="1"/>
    <col min="11782" max="11782" width="15.140625" customWidth="1"/>
    <col min="11783" max="11783" width="12.7109375" customWidth="1"/>
    <col min="12033" max="12033" width="62.140625" customWidth="1"/>
    <col min="12034" max="12034" width="15.42578125" customWidth="1"/>
    <col min="12035" max="12035" width="13.7109375" customWidth="1"/>
    <col min="12036" max="12036" width="17.42578125" customWidth="1"/>
    <col min="12037" max="12037" width="15.28515625" customWidth="1"/>
    <col min="12038" max="12038" width="15.140625" customWidth="1"/>
    <col min="12039" max="12039" width="12.7109375" customWidth="1"/>
    <col min="12289" max="12289" width="62.140625" customWidth="1"/>
    <col min="12290" max="12290" width="15.42578125" customWidth="1"/>
    <col min="12291" max="12291" width="13.7109375" customWidth="1"/>
    <col min="12292" max="12292" width="17.42578125" customWidth="1"/>
    <col min="12293" max="12293" width="15.28515625" customWidth="1"/>
    <col min="12294" max="12294" width="15.140625" customWidth="1"/>
    <col min="12295" max="12295" width="12.7109375" customWidth="1"/>
    <col min="12545" max="12545" width="62.140625" customWidth="1"/>
    <col min="12546" max="12546" width="15.42578125" customWidth="1"/>
    <col min="12547" max="12547" width="13.7109375" customWidth="1"/>
    <col min="12548" max="12548" width="17.42578125" customWidth="1"/>
    <col min="12549" max="12549" width="15.28515625" customWidth="1"/>
    <col min="12550" max="12550" width="15.140625" customWidth="1"/>
    <col min="12551" max="12551" width="12.7109375" customWidth="1"/>
    <col min="12801" max="12801" width="62.140625" customWidth="1"/>
    <col min="12802" max="12802" width="15.42578125" customWidth="1"/>
    <col min="12803" max="12803" width="13.7109375" customWidth="1"/>
    <col min="12804" max="12804" width="17.42578125" customWidth="1"/>
    <col min="12805" max="12805" width="15.28515625" customWidth="1"/>
    <col min="12806" max="12806" width="15.140625" customWidth="1"/>
    <col min="12807" max="12807" width="12.7109375" customWidth="1"/>
    <col min="13057" max="13057" width="62.140625" customWidth="1"/>
    <col min="13058" max="13058" width="15.42578125" customWidth="1"/>
    <col min="13059" max="13059" width="13.7109375" customWidth="1"/>
    <col min="13060" max="13060" width="17.42578125" customWidth="1"/>
    <col min="13061" max="13061" width="15.28515625" customWidth="1"/>
    <col min="13062" max="13062" width="15.140625" customWidth="1"/>
    <col min="13063" max="13063" width="12.7109375" customWidth="1"/>
    <col min="13313" max="13313" width="62.140625" customWidth="1"/>
    <col min="13314" max="13314" width="15.42578125" customWidth="1"/>
    <col min="13315" max="13315" width="13.7109375" customWidth="1"/>
    <col min="13316" max="13316" width="17.42578125" customWidth="1"/>
    <col min="13317" max="13317" width="15.28515625" customWidth="1"/>
    <col min="13318" max="13318" width="15.140625" customWidth="1"/>
    <col min="13319" max="13319" width="12.7109375" customWidth="1"/>
    <col min="13569" max="13569" width="62.140625" customWidth="1"/>
    <col min="13570" max="13570" width="15.42578125" customWidth="1"/>
    <col min="13571" max="13571" width="13.7109375" customWidth="1"/>
    <col min="13572" max="13572" width="17.42578125" customWidth="1"/>
    <col min="13573" max="13573" width="15.28515625" customWidth="1"/>
    <col min="13574" max="13574" width="15.140625" customWidth="1"/>
    <col min="13575" max="13575" width="12.7109375" customWidth="1"/>
    <col min="13825" max="13825" width="62.140625" customWidth="1"/>
    <col min="13826" max="13826" width="15.42578125" customWidth="1"/>
    <col min="13827" max="13827" width="13.7109375" customWidth="1"/>
    <col min="13828" max="13828" width="17.42578125" customWidth="1"/>
    <col min="13829" max="13829" width="15.28515625" customWidth="1"/>
    <col min="13830" max="13830" width="15.140625" customWidth="1"/>
    <col min="13831" max="13831" width="12.7109375" customWidth="1"/>
    <col min="14081" max="14081" width="62.140625" customWidth="1"/>
    <col min="14082" max="14082" width="15.42578125" customWidth="1"/>
    <col min="14083" max="14083" width="13.7109375" customWidth="1"/>
    <col min="14084" max="14084" width="17.42578125" customWidth="1"/>
    <col min="14085" max="14085" width="15.28515625" customWidth="1"/>
    <col min="14086" max="14086" width="15.140625" customWidth="1"/>
    <col min="14087" max="14087" width="12.7109375" customWidth="1"/>
    <col min="14337" max="14337" width="62.140625" customWidth="1"/>
    <col min="14338" max="14338" width="15.42578125" customWidth="1"/>
    <col min="14339" max="14339" width="13.7109375" customWidth="1"/>
    <col min="14340" max="14340" width="17.42578125" customWidth="1"/>
    <col min="14341" max="14341" width="15.28515625" customWidth="1"/>
    <col min="14342" max="14342" width="15.140625" customWidth="1"/>
    <col min="14343" max="14343" width="12.7109375" customWidth="1"/>
    <col min="14593" max="14593" width="62.140625" customWidth="1"/>
    <col min="14594" max="14594" width="15.42578125" customWidth="1"/>
    <col min="14595" max="14595" width="13.7109375" customWidth="1"/>
    <col min="14596" max="14596" width="17.42578125" customWidth="1"/>
    <col min="14597" max="14597" width="15.28515625" customWidth="1"/>
    <col min="14598" max="14598" width="15.140625" customWidth="1"/>
    <col min="14599" max="14599" width="12.7109375" customWidth="1"/>
    <col min="14849" max="14849" width="62.140625" customWidth="1"/>
    <col min="14850" max="14850" width="15.42578125" customWidth="1"/>
    <col min="14851" max="14851" width="13.7109375" customWidth="1"/>
    <col min="14852" max="14852" width="17.42578125" customWidth="1"/>
    <col min="14853" max="14853" width="15.28515625" customWidth="1"/>
    <col min="14854" max="14854" width="15.140625" customWidth="1"/>
    <col min="14855" max="14855" width="12.7109375" customWidth="1"/>
    <col min="15105" max="15105" width="62.140625" customWidth="1"/>
    <col min="15106" max="15106" width="15.42578125" customWidth="1"/>
    <col min="15107" max="15107" width="13.7109375" customWidth="1"/>
    <col min="15108" max="15108" width="17.42578125" customWidth="1"/>
    <col min="15109" max="15109" width="15.28515625" customWidth="1"/>
    <col min="15110" max="15110" width="15.140625" customWidth="1"/>
    <col min="15111" max="15111" width="12.7109375" customWidth="1"/>
    <col min="15361" max="15361" width="62.140625" customWidth="1"/>
    <col min="15362" max="15362" width="15.42578125" customWidth="1"/>
    <col min="15363" max="15363" width="13.7109375" customWidth="1"/>
    <col min="15364" max="15364" width="17.42578125" customWidth="1"/>
    <col min="15365" max="15365" width="15.28515625" customWidth="1"/>
    <col min="15366" max="15366" width="15.140625" customWidth="1"/>
    <col min="15367" max="15367" width="12.7109375" customWidth="1"/>
    <col min="15617" max="15617" width="62.140625" customWidth="1"/>
    <col min="15618" max="15618" width="15.42578125" customWidth="1"/>
    <col min="15619" max="15619" width="13.7109375" customWidth="1"/>
    <col min="15620" max="15620" width="17.42578125" customWidth="1"/>
    <col min="15621" max="15621" width="15.28515625" customWidth="1"/>
    <col min="15622" max="15622" width="15.140625" customWidth="1"/>
    <col min="15623" max="15623" width="12.7109375" customWidth="1"/>
    <col min="15873" max="15873" width="62.140625" customWidth="1"/>
    <col min="15874" max="15874" width="15.42578125" customWidth="1"/>
    <col min="15875" max="15875" width="13.7109375" customWidth="1"/>
    <col min="15876" max="15876" width="17.42578125" customWidth="1"/>
    <col min="15877" max="15877" width="15.28515625" customWidth="1"/>
    <col min="15878" max="15878" width="15.140625" customWidth="1"/>
    <col min="15879" max="15879" width="12.7109375" customWidth="1"/>
    <col min="16129" max="16129" width="62.140625" customWidth="1"/>
    <col min="16130" max="16130" width="15.42578125" customWidth="1"/>
    <col min="16131" max="16131" width="13.7109375" customWidth="1"/>
    <col min="16132" max="16132" width="17.42578125" customWidth="1"/>
    <col min="16133" max="16133" width="15.28515625" customWidth="1"/>
    <col min="16134" max="16134" width="15.140625" customWidth="1"/>
    <col min="16135" max="16135" width="12.7109375" customWidth="1"/>
  </cols>
  <sheetData>
    <row r="1" spans="1:17" ht="15.75" thickBot="1" x14ac:dyDescent="0.3"/>
    <row r="2" spans="1:17" ht="48" customHeight="1" thickBot="1" x14ac:dyDescent="0.3">
      <c r="B2" s="102" t="s">
        <v>0</v>
      </c>
      <c r="C2" s="103"/>
      <c r="D2" s="103"/>
      <c r="E2" s="103"/>
      <c r="F2" s="103"/>
      <c r="G2" s="103"/>
      <c r="H2" s="104"/>
      <c r="J2" s="3" t="s">
        <v>1</v>
      </c>
      <c r="K2" s="4" t="s">
        <v>2</v>
      </c>
      <c r="L2" s="4" t="s">
        <v>3</v>
      </c>
      <c r="M2" s="5" t="s">
        <v>4</v>
      </c>
      <c r="N2" s="6" t="s">
        <v>5</v>
      </c>
      <c r="O2" s="6" t="s">
        <v>6</v>
      </c>
      <c r="P2" s="6" t="s">
        <v>7</v>
      </c>
      <c r="Q2" s="7" t="s">
        <v>8</v>
      </c>
    </row>
    <row r="3" spans="1:17" ht="60" customHeight="1" thickBot="1" x14ac:dyDescent="0.3">
      <c r="A3" s="8"/>
      <c r="B3" s="9" t="s">
        <v>9</v>
      </c>
      <c r="C3" s="10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12" t="s">
        <v>15</v>
      </c>
      <c r="J3" s="13">
        <v>600690</v>
      </c>
      <c r="K3" s="14" t="s">
        <v>16</v>
      </c>
      <c r="L3" s="15" t="s">
        <v>17</v>
      </c>
      <c r="M3" s="16"/>
      <c r="N3" s="17">
        <v>13.9</v>
      </c>
      <c r="O3" s="18">
        <v>13.9</v>
      </c>
      <c r="P3" s="18"/>
      <c r="Q3" s="19">
        <v>0</v>
      </c>
    </row>
    <row r="4" spans="1:17" s="20" customFormat="1" ht="19.5" x14ac:dyDescent="0.5">
      <c r="B4" s="21" t="s">
        <v>18</v>
      </c>
      <c r="C4" s="22">
        <v>18500000000</v>
      </c>
      <c r="D4" s="23">
        <v>2500000000</v>
      </c>
      <c r="E4" s="23">
        <v>1350000000</v>
      </c>
      <c r="F4" s="23">
        <v>3250000000</v>
      </c>
      <c r="G4" s="23">
        <v>2650000000</v>
      </c>
      <c r="H4" s="24">
        <v>2000000000</v>
      </c>
    </row>
    <row r="5" spans="1:17" s="20" customFormat="1" ht="19.5" x14ac:dyDescent="0.5">
      <c r="B5" s="25" t="s">
        <v>19</v>
      </c>
      <c r="C5" s="26">
        <v>10</v>
      </c>
      <c r="D5" s="27">
        <v>7</v>
      </c>
      <c r="E5" s="27">
        <v>7</v>
      </c>
      <c r="F5" s="27">
        <v>5</v>
      </c>
      <c r="G5" s="27">
        <v>4</v>
      </c>
      <c r="H5" s="28">
        <v>5</v>
      </c>
    </row>
    <row r="6" spans="1:17" s="32" customFormat="1" ht="19.5" x14ac:dyDescent="0.5">
      <c r="A6" s="20"/>
      <c r="B6" s="25" t="s">
        <v>20</v>
      </c>
      <c r="C6" s="29">
        <f>C4*0.1</f>
        <v>1850000000</v>
      </c>
      <c r="D6" s="30">
        <f t="shared" ref="D6:H6" si="0">D4*0.1</f>
        <v>250000000</v>
      </c>
      <c r="E6" s="30">
        <f t="shared" si="0"/>
        <v>135000000</v>
      </c>
      <c r="F6" s="30">
        <f t="shared" si="0"/>
        <v>325000000</v>
      </c>
      <c r="G6" s="30">
        <f t="shared" si="0"/>
        <v>265000000</v>
      </c>
      <c r="H6" s="31">
        <f t="shared" si="0"/>
        <v>200000000</v>
      </c>
    </row>
    <row r="7" spans="1:17" s="20" customFormat="1" ht="19.5" customHeight="1" x14ac:dyDescent="0.5">
      <c r="B7" s="25" t="s">
        <v>21</v>
      </c>
      <c r="C7" s="26">
        <f>C4*0.05</f>
        <v>925000000</v>
      </c>
      <c r="D7" s="27">
        <f t="shared" ref="D7:H7" si="1">D4*0.05</f>
        <v>125000000</v>
      </c>
      <c r="E7" s="27">
        <f t="shared" si="1"/>
        <v>67500000</v>
      </c>
      <c r="F7" s="27">
        <f t="shared" si="1"/>
        <v>162500000</v>
      </c>
      <c r="G7" s="27">
        <f t="shared" si="1"/>
        <v>132500000</v>
      </c>
      <c r="H7" s="28">
        <f t="shared" si="1"/>
        <v>100000000</v>
      </c>
    </row>
    <row r="8" spans="1:17" s="20" customFormat="1" ht="19.5" x14ac:dyDescent="0.5">
      <c r="A8" s="33"/>
      <c r="B8" s="34" t="s">
        <v>22</v>
      </c>
      <c r="C8" s="26">
        <f t="shared" ref="C8:H8" si="2">C6+C7</f>
        <v>2775000000</v>
      </c>
      <c r="D8" s="27">
        <f t="shared" si="2"/>
        <v>375000000</v>
      </c>
      <c r="E8" s="27">
        <f t="shared" si="2"/>
        <v>202500000</v>
      </c>
      <c r="F8" s="27">
        <f t="shared" si="2"/>
        <v>487500000</v>
      </c>
      <c r="G8" s="27">
        <f t="shared" si="2"/>
        <v>397500000</v>
      </c>
      <c r="H8" s="28">
        <f t="shared" si="2"/>
        <v>300000000</v>
      </c>
    </row>
    <row r="9" spans="1:17" s="20" customFormat="1" ht="19.5" x14ac:dyDescent="0.5">
      <c r="B9" s="25" t="s">
        <v>23</v>
      </c>
      <c r="C9" s="105">
        <f>C8+D8+E8+F8+G8+H8</f>
        <v>4537500000</v>
      </c>
      <c r="D9" s="106"/>
      <c r="E9" s="106"/>
      <c r="F9" s="106"/>
      <c r="G9" s="106"/>
      <c r="H9" s="107"/>
    </row>
    <row r="10" spans="1:17" s="20" customFormat="1" ht="19.5" x14ac:dyDescent="0.5">
      <c r="B10" s="25" t="s">
        <v>24</v>
      </c>
      <c r="C10" s="108">
        <v>2000</v>
      </c>
      <c r="D10" s="109"/>
      <c r="E10" s="109"/>
      <c r="F10" s="109"/>
      <c r="G10" s="109"/>
      <c r="H10" s="110"/>
    </row>
    <row r="11" spans="1:17" s="33" customFormat="1" ht="20.25" thickBot="1" x14ac:dyDescent="0.55000000000000004">
      <c r="A11" s="20"/>
      <c r="B11" s="35" t="s">
        <v>25</v>
      </c>
      <c r="C11" s="111">
        <f>C9/C10</f>
        <v>2268750</v>
      </c>
      <c r="D11" s="112"/>
      <c r="E11" s="112"/>
      <c r="F11" s="112"/>
      <c r="G11" s="112"/>
      <c r="H11" s="113"/>
    </row>
    <row r="12" spans="1:17" ht="21.75" thickBot="1" x14ac:dyDescent="0.3">
      <c r="B12" s="114" t="s">
        <v>26</v>
      </c>
      <c r="C12" s="115"/>
      <c r="D12" s="115"/>
      <c r="E12" s="115"/>
      <c r="F12" s="115"/>
      <c r="G12" s="115"/>
      <c r="H12" s="116"/>
    </row>
    <row r="13" spans="1:17" ht="42.75" thickBot="1" x14ac:dyDescent="0.5">
      <c r="B13" s="36" t="s">
        <v>27</v>
      </c>
      <c r="C13" s="37" t="s">
        <v>28</v>
      </c>
      <c r="D13" s="117" t="s">
        <v>29</v>
      </c>
      <c r="E13" s="118"/>
      <c r="F13" s="38"/>
      <c r="G13" s="38"/>
      <c r="H13" s="39"/>
    </row>
    <row r="14" spans="1:17" ht="21" x14ac:dyDescent="0.55000000000000004">
      <c r="B14" s="40" t="s">
        <v>30</v>
      </c>
      <c r="C14" s="41">
        <v>12</v>
      </c>
      <c r="D14" s="91">
        <v>1</v>
      </c>
      <c r="E14" s="92"/>
      <c r="F14" s="38"/>
      <c r="G14" s="38"/>
      <c r="H14" s="39"/>
    </row>
    <row r="15" spans="1:17" ht="21" x14ac:dyDescent="0.45">
      <c r="B15" s="42" t="s">
        <v>31</v>
      </c>
      <c r="C15" s="43">
        <v>30000000</v>
      </c>
      <c r="D15" s="93">
        <v>5000000</v>
      </c>
      <c r="E15" s="94"/>
      <c r="F15" s="38"/>
      <c r="G15" s="38"/>
      <c r="H15" s="39"/>
    </row>
    <row r="16" spans="1:17" ht="21" x14ac:dyDescent="0.55000000000000004">
      <c r="B16" s="42" t="s">
        <v>32</v>
      </c>
      <c r="C16" s="95">
        <v>5</v>
      </c>
      <c r="D16" s="95"/>
      <c r="E16" s="96"/>
      <c r="F16" s="38"/>
      <c r="G16" s="38"/>
      <c r="H16" s="39"/>
    </row>
    <row r="17" spans="2:8" ht="21" x14ac:dyDescent="0.55000000000000004">
      <c r="B17" s="42" t="s">
        <v>33</v>
      </c>
      <c r="C17" s="44">
        <f>C15/C16</f>
        <v>6000000</v>
      </c>
      <c r="D17" s="95">
        <f>D15/C16</f>
        <v>1000000</v>
      </c>
      <c r="E17" s="96"/>
      <c r="F17" s="38"/>
      <c r="G17" s="38"/>
      <c r="H17" s="39"/>
    </row>
    <row r="18" spans="2:8" ht="21.75" thickBot="1" x14ac:dyDescent="0.6">
      <c r="B18" s="45" t="s">
        <v>34</v>
      </c>
      <c r="C18" s="97">
        <f>D17+C17</f>
        <v>7000000</v>
      </c>
      <c r="D18" s="97"/>
      <c r="E18" s="98"/>
      <c r="F18" s="38"/>
      <c r="G18" s="38"/>
      <c r="H18" s="39"/>
    </row>
    <row r="19" spans="2:8" ht="21.75" thickBot="1" x14ac:dyDescent="0.3">
      <c r="B19" s="99" t="s">
        <v>35</v>
      </c>
      <c r="C19" s="100"/>
      <c r="D19" s="100"/>
      <c r="E19" s="100"/>
      <c r="F19" s="100"/>
      <c r="G19" s="100"/>
      <c r="H19" s="101"/>
    </row>
    <row r="20" spans="2:8" ht="84.75" thickBot="1" x14ac:dyDescent="0.3">
      <c r="B20" s="46" t="s">
        <v>36</v>
      </c>
      <c r="C20" s="47" t="s">
        <v>37</v>
      </c>
      <c r="D20" s="47" t="s">
        <v>38</v>
      </c>
      <c r="E20" s="48" t="s">
        <v>39</v>
      </c>
      <c r="F20" s="68"/>
      <c r="G20" s="68"/>
      <c r="H20" s="69"/>
    </row>
    <row r="21" spans="2:8" ht="21" x14ac:dyDescent="0.25">
      <c r="B21" s="40" t="s">
        <v>40</v>
      </c>
      <c r="C21" s="49">
        <v>1</v>
      </c>
      <c r="D21" s="49">
        <v>1</v>
      </c>
      <c r="E21" s="50">
        <v>1</v>
      </c>
      <c r="F21" s="70"/>
      <c r="G21" s="70"/>
      <c r="H21" s="71"/>
    </row>
    <row r="22" spans="2:8" ht="21" x14ac:dyDescent="0.55000000000000004">
      <c r="B22" s="42" t="s">
        <v>41</v>
      </c>
      <c r="C22" s="44">
        <v>5000000</v>
      </c>
      <c r="D22" s="44">
        <v>6000000</v>
      </c>
      <c r="E22" s="51">
        <v>4500000</v>
      </c>
      <c r="F22" s="70"/>
      <c r="G22" s="70"/>
      <c r="H22" s="71"/>
    </row>
    <row r="23" spans="2:8" ht="21" x14ac:dyDescent="0.55000000000000004">
      <c r="B23" s="42" t="s">
        <v>42</v>
      </c>
      <c r="C23" s="44">
        <f>C21*C22</f>
        <v>5000000</v>
      </c>
      <c r="D23" s="44">
        <f>D21*D22</f>
        <v>6000000</v>
      </c>
      <c r="E23" s="51">
        <f>E22</f>
        <v>4500000</v>
      </c>
      <c r="F23" s="70"/>
      <c r="G23" s="70"/>
      <c r="H23" s="71"/>
    </row>
    <row r="24" spans="2:8" ht="21" x14ac:dyDescent="0.25">
      <c r="B24" s="42" t="s">
        <v>43</v>
      </c>
      <c r="C24" s="74">
        <f>C23+D23+E23</f>
        <v>15500000</v>
      </c>
      <c r="D24" s="74"/>
      <c r="E24" s="75"/>
      <c r="F24" s="70"/>
      <c r="G24" s="70"/>
      <c r="H24" s="71"/>
    </row>
    <row r="25" spans="2:8" ht="21" x14ac:dyDescent="0.25">
      <c r="B25" s="42" t="s">
        <v>32</v>
      </c>
      <c r="C25" s="74">
        <v>5</v>
      </c>
      <c r="D25" s="74"/>
      <c r="E25" s="75"/>
      <c r="F25" s="70"/>
      <c r="G25" s="70"/>
      <c r="H25" s="71"/>
    </row>
    <row r="26" spans="2:8" ht="42" x14ac:dyDescent="0.25">
      <c r="B26" s="42" t="s">
        <v>44</v>
      </c>
      <c r="C26" s="74">
        <f>C24/C25</f>
        <v>3100000</v>
      </c>
      <c r="D26" s="74"/>
      <c r="E26" s="75"/>
      <c r="F26" s="70"/>
      <c r="G26" s="70"/>
      <c r="H26" s="71"/>
    </row>
    <row r="27" spans="2:8" ht="42.75" thickBot="1" x14ac:dyDescent="0.3">
      <c r="B27" s="45" t="s">
        <v>45</v>
      </c>
      <c r="C27" s="76">
        <f>C23/C25</f>
        <v>1000000</v>
      </c>
      <c r="D27" s="77"/>
      <c r="E27" s="78"/>
      <c r="F27" s="72"/>
      <c r="G27" s="72"/>
      <c r="H27" s="73"/>
    </row>
    <row r="28" spans="2:8" ht="42" x14ac:dyDescent="0.25">
      <c r="B28" s="52" t="s">
        <v>46</v>
      </c>
      <c r="C28" s="79">
        <f>C26+C18+C11</f>
        <v>12368750</v>
      </c>
      <c r="D28" s="80"/>
      <c r="E28" s="81"/>
      <c r="F28" s="82"/>
      <c r="G28" s="82"/>
      <c r="H28" s="83"/>
    </row>
    <row r="29" spans="2:8" ht="21" x14ac:dyDescent="0.25">
      <c r="B29" s="53" t="s">
        <v>47</v>
      </c>
      <c r="C29" s="59">
        <v>294000</v>
      </c>
      <c r="D29" s="60"/>
      <c r="E29" s="61"/>
      <c r="F29" s="84"/>
      <c r="G29" s="84"/>
      <c r="H29" s="85"/>
    </row>
    <row r="30" spans="2:8" ht="21" x14ac:dyDescent="0.25">
      <c r="B30" s="53" t="s">
        <v>48</v>
      </c>
      <c r="C30" s="62">
        <f>C28/C29</f>
        <v>42.070578231292515</v>
      </c>
      <c r="D30" s="63"/>
      <c r="E30" s="64"/>
      <c r="F30" s="84"/>
      <c r="G30" s="84"/>
      <c r="H30" s="85"/>
    </row>
    <row r="31" spans="2:8" ht="21.75" customHeight="1" x14ac:dyDescent="0.25">
      <c r="B31" s="53" t="s">
        <v>49</v>
      </c>
      <c r="C31" s="88">
        <f>C28*5</f>
        <v>61843750</v>
      </c>
      <c r="D31" s="89"/>
      <c r="E31" s="90"/>
      <c r="F31" s="84"/>
      <c r="G31" s="84"/>
      <c r="H31" s="85"/>
    </row>
    <row r="32" spans="2:8" ht="42" x14ac:dyDescent="0.25">
      <c r="B32" s="53" t="s">
        <v>50</v>
      </c>
      <c r="C32" s="56">
        <f>C27+C18+C11</f>
        <v>10268750</v>
      </c>
      <c r="D32" s="57"/>
      <c r="E32" s="58"/>
      <c r="F32" s="84"/>
      <c r="G32" s="84"/>
      <c r="H32" s="85"/>
    </row>
    <row r="33" spans="2:8" ht="21" x14ac:dyDescent="0.25">
      <c r="B33" s="53" t="s">
        <v>47</v>
      </c>
      <c r="C33" s="59">
        <v>294000</v>
      </c>
      <c r="D33" s="60"/>
      <c r="E33" s="61"/>
      <c r="F33" s="84"/>
      <c r="G33" s="84"/>
      <c r="H33" s="85"/>
    </row>
    <row r="34" spans="2:8" ht="21" x14ac:dyDescent="0.25">
      <c r="B34" s="53" t="s">
        <v>48</v>
      </c>
      <c r="C34" s="62">
        <f>C32/C33</f>
        <v>34.927721088435376</v>
      </c>
      <c r="D34" s="63"/>
      <c r="E34" s="64"/>
      <c r="F34" s="84"/>
      <c r="G34" s="84"/>
      <c r="H34" s="85"/>
    </row>
    <row r="35" spans="2:8" ht="23.25" customHeight="1" thickBot="1" x14ac:dyDescent="0.3">
      <c r="B35" s="54" t="s">
        <v>49</v>
      </c>
      <c r="C35" s="65">
        <f>C32*5</f>
        <v>51343750</v>
      </c>
      <c r="D35" s="66"/>
      <c r="E35" s="67"/>
      <c r="F35" s="86"/>
      <c r="G35" s="86"/>
      <c r="H35" s="87"/>
    </row>
    <row r="44" spans="2:8" x14ac:dyDescent="0.25">
      <c r="E44" s="55"/>
    </row>
  </sheetData>
  <mergeCells count="26">
    <mergeCell ref="B19:H19"/>
    <mergeCell ref="B2:H2"/>
    <mergeCell ref="C9:H9"/>
    <mergeCell ref="C10:H10"/>
    <mergeCell ref="C11:H11"/>
    <mergeCell ref="B12:H12"/>
    <mergeCell ref="D13:E13"/>
    <mergeCell ref="D14:E14"/>
    <mergeCell ref="D15:E15"/>
    <mergeCell ref="C16:E16"/>
    <mergeCell ref="D17:E17"/>
    <mergeCell ref="C18:E18"/>
    <mergeCell ref="C32:E32"/>
    <mergeCell ref="C33:E33"/>
    <mergeCell ref="C34:E34"/>
    <mergeCell ref="C35:E35"/>
    <mergeCell ref="F20:H27"/>
    <mergeCell ref="C24:E24"/>
    <mergeCell ref="C25:E25"/>
    <mergeCell ref="C26:E26"/>
    <mergeCell ref="C27:E27"/>
    <mergeCell ref="C28:E28"/>
    <mergeCell ref="F28:H35"/>
    <mergeCell ref="C29:E29"/>
    <mergeCell ref="C30:E30"/>
    <mergeCell ref="C31:E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2024-02-21T12:02:13Z</dcterms:modified>
</cp:coreProperties>
</file>